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RESUMO" sheetId="1" r:id="rId1"/>
    <sheet name="PlanI" sheetId="2" r:id="rId2"/>
    <sheet name="PlanII" sheetId="3" r:id="rId3"/>
    <sheet name="PlanIII" sheetId="4" r:id="rId4"/>
    <sheet name="PlanIV" sheetId="5" r:id="rId5"/>
  </sheets>
  <calcPr calcId="145621"/>
</workbook>
</file>

<file path=xl/calcChain.xml><?xml version="1.0" encoding="utf-8"?>
<calcChain xmlns="http://schemas.openxmlformats.org/spreadsheetml/2006/main">
  <c r="E10" i="1" l="1"/>
  <c r="E8" i="1"/>
  <c r="E6" i="1"/>
  <c r="E3" i="1"/>
  <c r="E101" i="5"/>
  <c r="F94" i="5"/>
  <c r="F96" i="5" s="1"/>
  <c r="F83" i="5"/>
  <c r="F87" i="5" s="1"/>
  <c r="F77" i="5"/>
  <c r="F63" i="5"/>
  <c r="F62" i="5"/>
  <c r="F50" i="5"/>
  <c r="D42" i="5"/>
  <c r="F42" i="5" s="1"/>
  <c r="C42" i="5"/>
  <c r="C34" i="5"/>
  <c r="C43" i="5" s="1"/>
  <c r="F33" i="5"/>
  <c r="F32" i="5"/>
  <c r="F31" i="5"/>
  <c r="F30" i="5"/>
  <c r="F34" i="5" s="1"/>
  <c r="F29" i="5"/>
  <c r="C26" i="5"/>
  <c r="F25" i="5"/>
  <c r="F24" i="5"/>
  <c r="F23" i="5"/>
  <c r="F22" i="5"/>
  <c r="F26" i="5" s="1"/>
  <c r="F21" i="5"/>
  <c r="F20" i="5"/>
  <c r="C17" i="5"/>
  <c r="C41" i="5" s="1"/>
  <c r="F56" i="5" s="1"/>
  <c r="F58" i="5" s="1"/>
  <c r="F16" i="5"/>
  <c r="F15" i="5"/>
  <c r="F14" i="5"/>
  <c r="F17" i="5" s="1"/>
  <c r="E101" i="4"/>
  <c r="F96" i="4"/>
  <c r="F97" i="4" s="1"/>
  <c r="F94" i="4"/>
  <c r="F87" i="4"/>
  <c r="F86" i="4" s="1"/>
  <c r="F83" i="4"/>
  <c r="F77" i="4"/>
  <c r="F63" i="4"/>
  <c r="F62" i="4"/>
  <c r="F64" i="4" s="1"/>
  <c r="F50" i="4"/>
  <c r="C43" i="4"/>
  <c r="C42" i="4"/>
  <c r="C34" i="4"/>
  <c r="F33" i="4"/>
  <c r="F32" i="4"/>
  <c r="F31" i="4"/>
  <c r="F30" i="4"/>
  <c r="F29" i="4"/>
  <c r="D42" i="4" s="1"/>
  <c r="F42" i="4" s="1"/>
  <c r="C26" i="4"/>
  <c r="F25" i="4"/>
  <c r="F24" i="4"/>
  <c r="F23" i="4"/>
  <c r="F22" i="4"/>
  <c r="F21" i="4"/>
  <c r="F20" i="4"/>
  <c r="C17" i="4"/>
  <c r="F16" i="4"/>
  <c r="F15" i="4"/>
  <c r="F14" i="4"/>
  <c r="F17" i="4" s="1"/>
  <c r="E101" i="3"/>
  <c r="F96" i="3"/>
  <c r="F97" i="3" s="1"/>
  <c r="F94" i="3"/>
  <c r="F87" i="3"/>
  <c r="F86" i="3" s="1"/>
  <c r="F83" i="3"/>
  <c r="F77" i="3"/>
  <c r="F63" i="3"/>
  <c r="F62" i="3"/>
  <c r="F64" i="3" s="1"/>
  <c r="F50" i="3"/>
  <c r="C42" i="3"/>
  <c r="C34" i="3"/>
  <c r="C43" i="3" s="1"/>
  <c r="F33" i="3"/>
  <c r="F32" i="3"/>
  <c r="F31" i="3"/>
  <c r="F30" i="3"/>
  <c r="F29" i="3"/>
  <c r="D42" i="3" s="1"/>
  <c r="C26" i="3"/>
  <c r="F25" i="3"/>
  <c r="F24" i="3"/>
  <c r="F23" i="3"/>
  <c r="F22" i="3"/>
  <c r="F21" i="3"/>
  <c r="F20" i="3"/>
  <c r="C17" i="3"/>
  <c r="F16" i="3"/>
  <c r="F15" i="3"/>
  <c r="F14" i="3"/>
  <c r="F17" i="3" s="1"/>
  <c r="F26" i="4" l="1"/>
  <c r="C41" i="4"/>
  <c r="F56" i="4" s="1"/>
  <c r="F58" i="4" s="1"/>
  <c r="F42" i="3"/>
  <c r="C41" i="3"/>
  <c r="F56" i="3" s="1"/>
  <c r="F58" i="3" s="1"/>
  <c r="F26" i="3"/>
  <c r="F86" i="5"/>
  <c r="F43" i="5"/>
  <c r="F44" i="5" s="1"/>
  <c r="F97" i="5"/>
  <c r="F64" i="5"/>
  <c r="F100" i="4"/>
  <c r="F34" i="4"/>
  <c r="F100" i="3"/>
  <c r="F34" i="3"/>
  <c r="E101" i="2"/>
  <c r="F94" i="2"/>
  <c r="F96" i="2" s="1"/>
  <c r="F97" i="2" s="1"/>
  <c r="F63" i="2"/>
  <c r="F62" i="2"/>
  <c r="F50" i="2"/>
  <c r="D42" i="2"/>
  <c r="C42" i="2"/>
  <c r="C34" i="2"/>
  <c r="C43" i="2" s="1"/>
  <c r="F33" i="2"/>
  <c r="F32" i="2"/>
  <c r="F31" i="2"/>
  <c r="F30" i="2"/>
  <c r="F29" i="2"/>
  <c r="C26" i="2"/>
  <c r="F25" i="2"/>
  <c r="F24" i="2"/>
  <c r="F23" i="2"/>
  <c r="F22" i="2"/>
  <c r="F21" i="2"/>
  <c r="F20" i="2"/>
  <c r="C17" i="2"/>
  <c r="F16" i="2"/>
  <c r="F15" i="2"/>
  <c r="F14" i="2"/>
  <c r="F46" i="5" l="1"/>
  <c r="F100" i="5"/>
  <c r="F43" i="4"/>
  <c r="F44" i="4" s="1"/>
  <c r="F102" i="4"/>
  <c r="F43" i="3"/>
  <c r="F44" i="3" s="1"/>
  <c r="F102" i="3"/>
  <c r="C41" i="2"/>
  <c r="F56" i="2" s="1"/>
  <c r="F58" i="2" s="1"/>
  <c r="F42" i="2"/>
  <c r="F26" i="2"/>
  <c r="F34" i="2"/>
  <c r="F17" i="2"/>
  <c r="F100" i="2"/>
  <c r="F43" i="2"/>
  <c r="F64" i="2"/>
  <c r="F102" i="5" l="1"/>
  <c r="F71" i="5"/>
  <c r="F72" i="5" s="1"/>
  <c r="F78" i="5" s="1"/>
  <c r="G44" i="4"/>
  <c r="F46" i="4"/>
  <c r="F106" i="4"/>
  <c r="G102" i="3"/>
  <c r="G44" i="3"/>
  <c r="F46" i="3"/>
  <c r="F106" i="3"/>
  <c r="F44" i="2"/>
  <c r="F46" i="2" s="1"/>
  <c r="F102" i="2"/>
  <c r="F106" i="2" s="1"/>
  <c r="G58" i="2" s="1"/>
  <c r="F77" i="2"/>
  <c r="F83" i="2"/>
  <c r="F87" i="2" s="1"/>
  <c r="F106" i="5" l="1"/>
  <c r="G78" i="5"/>
  <c r="F107" i="4"/>
  <c r="G90" i="4"/>
  <c r="G106" i="4"/>
  <c r="G62" i="4"/>
  <c r="G17" i="4"/>
  <c r="G26" i="4"/>
  <c r="G58" i="4"/>
  <c r="G64" i="4"/>
  <c r="G63" i="4"/>
  <c r="G87" i="4"/>
  <c r="G97" i="4"/>
  <c r="G50" i="4"/>
  <c r="G96" i="4"/>
  <c r="G34" i="4"/>
  <c r="F71" i="4"/>
  <c r="F72" i="4" s="1"/>
  <c r="F78" i="4" s="1"/>
  <c r="G78" i="4" s="1"/>
  <c r="G46" i="4"/>
  <c r="G102" i="4"/>
  <c r="F71" i="3"/>
  <c r="F72" i="3" s="1"/>
  <c r="F78" i="3" s="1"/>
  <c r="G78" i="3" s="1"/>
  <c r="G46" i="3"/>
  <c r="F107" i="3"/>
  <c r="G90" i="3"/>
  <c r="G106" i="3"/>
  <c r="G62" i="3"/>
  <c r="G17" i="3"/>
  <c r="G26" i="3"/>
  <c r="G58" i="3"/>
  <c r="G64" i="3"/>
  <c r="G63" i="3"/>
  <c r="G87" i="3"/>
  <c r="G97" i="3"/>
  <c r="G50" i="3"/>
  <c r="G96" i="3"/>
  <c r="G34" i="3"/>
  <c r="F71" i="2"/>
  <c r="F72" i="2" s="1"/>
  <c r="F78" i="2" s="1"/>
  <c r="G78" i="2" s="1"/>
  <c r="G46" i="2"/>
  <c r="F107" i="2"/>
  <c r="G90" i="2"/>
  <c r="G106" i="2"/>
  <c r="G26" i="2"/>
  <c r="G34" i="2"/>
  <c r="G63" i="2"/>
  <c r="G50" i="2"/>
  <c r="G96" i="2"/>
  <c r="G97" i="2"/>
  <c r="G62" i="2"/>
  <c r="G17" i="2"/>
  <c r="G64" i="2"/>
  <c r="G102" i="2"/>
  <c r="F86" i="2"/>
  <c r="G87" i="2"/>
  <c r="G44" i="2"/>
  <c r="G90" i="5" l="1"/>
  <c r="F107" i="5"/>
  <c r="G106" i="5"/>
  <c r="G87" i="5"/>
  <c r="G62" i="5"/>
  <c r="G26" i="5"/>
  <c r="G58" i="5"/>
  <c r="G17" i="5"/>
  <c r="G50" i="5"/>
  <c r="G34" i="5"/>
  <c r="G96" i="5"/>
  <c r="G63" i="5"/>
  <c r="G44" i="5"/>
  <c r="G64" i="5"/>
  <c r="G97" i="5"/>
  <c r="G46" i="5"/>
  <c r="G102" i="5"/>
</calcChain>
</file>

<file path=xl/sharedStrings.xml><?xml version="1.0" encoding="utf-8"?>
<sst xmlns="http://schemas.openxmlformats.org/spreadsheetml/2006/main" count="490" uniqueCount="141">
  <si>
    <t>VERBA VARIAVÉL PARA GASTOS COM PEÇAS</t>
  </si>
  <si>
    <t xml:space="preserve">LOTES </t>
  </si>
  <si>
    <t xml:space="preserve">UNIDADES </t>
  </si>
  <si>
    <t xml:space="preserve">VALOR MENSAL </t>
  </si>
  <si>
    <t>MENSAL POR LOTE</t>
  </si>
  <si>
    <t>LOTE I</t>
  </si>
  <si>
    <t>IEDE</t>
  </si>
  <si>
    <t>CPRJ</t>
  </si>
  <si>
    <t>LOTE II</t>
  </si>
  <si>
    <t>HESM</t>
  </si>
  <si>
    <t>LOTE III</t>
  </si>
  <si>
    <t>HEMORIO</t>
  </si>
  <si>
    <t>LOTE IV</t>
  </si>
  <si>
    <t>IETAP</t>
  </si>
  <si>
    <t>HECC</t>
  </si>
  <si>
    <t>DADOS DAS UNIDADES</t>
  </si>
  <si>
    <t>ENDEREÇO</t>
  </si>
  <si>
    <t>Equipe mínima estimada</t>
  </si>
  <si>
    <t>Metragem m²</t>
  </si>
  <si>
    <t>Rua Doutor Luiz Palmier, 762, Barreto, Niterói</t>
  </si>
  <si>
    <t>GOVERNO DO ESTADO DO RIO DE JANEIRO</t>
  </si>
  <si>
    <t>SECRETARIA DE ESTADO DE SAÚDE</t>
  </si>
  <si>
    <t>FUNDAÇÃO SAÚDE</t>
  </si>
  <si>
    <t>ANEXO IV - LOTE I</t>
  </si>
  <si>
    <t xml:space="preserve">Prestação de serviços Técnicos de Apoio às Atividades de Assistência a Saúde Realizadas nas Unidades Hospitalares e Administrativas geridas pela Fundação Saúde do Estado do Rio de Janeiro </t>
  </si>
  <si>
    <t>PLANILHA DE COMPOSIÇÃO DE CUSTOS - LOTE I</t>
  </si>
  <si>
    <t>I - MÃO DE OBRA - REMUNERAÇÃO</t>
  </si>
  <si>
    <t xml:space="preserve">mês base dos salários : </t>
  </si>
  <si>
    <t>Categoria profissional</t>
  </si>
  <si>
    <t>Código</t>
  </si>
  <si>
    <t>Quant.</t>
  </si>
  <si>
    <t>Horas</t>
  </si>
  <si>
    <t>Valor p/H</t>
  </si>
  <si>
    <t>Sal. Total</t>
  </si>
  <si>
    <t>%</t>
  </si>
  <si>
    <t>A) EQUIPE DE COORDENAÇÃO - Custo fixo</t>
  </si>
  <si>
    <t xml:space="preserve">Arquiteto ou Eng. Civil </t>
  </si>
  <si>
    <t>05.105.0032-0</t>
  </si>
  <si>
    <t>Engenheiro Eletricista</t>
  </si>
  <si>
    <t>Engenheiro Mecânico</t>
  </si>
  <si>
    <t>Soma</t>
  </si>
  <si>
    <t>B) EQUIPE DE MANUTENÇÃO - Custo Fixo</t>
  </si>
  <si>
    <t>Encarregado</t>
  </si>
  <si>
    <t>05.105.0028-0</t>
  </si>
  <si>
    <t>05.105.0013-0</t>
  </si>
  <si>
    <t xml:space="preserve">Mecânico Gasista </t>
  </si>
  <si>
    <t>05.105.0058-0</t>
  </si>
  <si>
    <t>Mecânico de Refrigeração</t>
  </si>
  <si>
    <t>05.105.0026-0</t>
  </si>
  <si>
    <t>Técnico de Refrigeração</t>
  </si>
  <si>
    <t>Bombeiro Hidráulico</t>
  </si>
  <si>
    <t>05.105.0011-0</t>
  </si>
  <si>
    <t xml:space="preserve">Servente </t>
  </si>
  <si>
    <t>05.105.0015-0</t>
  </si>
  <si>
    <t>C) EQUIPE DE PLANTÃO (Plantão de 24 Horas, 7 dias por semana em regime de escala 12 x 36 hs.) - Custo fixo</t>
  </si>
  <si>
    <t xml:space="preserve">Eletricista Média Tensão </t>
  </si>
  <si>
    <t xml:space="preserve">Bombeiro Hidráulico </t>
  </si>
  <si>
    <t>D) ENCARGOS COMPLEMENTARES - Custo fixo</t>
  </si>
  <si>
    <t>*Lei 5452, art 192 de 01/05/1943, para insalubridade e adicional noturna</t>
  </si>
  <si>
    <t>Insalubridade</t>
  </si>
  <si>
    <t>Periculosidade (Somente eletricista de alta tensão)</t>
  </si>
  <si>
    <t>Adicional noturno (plantonistas noturno)</t>
  </si>
  <si>
    <t>TOTAL ITEM I - MÃO DE OBRA - REMUNERAÇÃO</t>
  </si>
  <si>
    <t>II - MATERIAIS DE REPOSIÇÃO E/OU SERVIÇOS ESPECIAIS VARIÁVEIS - JUSTIFICADOS</t>
  </si>
  <si>
    <t>Materiais e parcela variável de serviços para manutenção preventiva e corretiva</t>
  </si>
  <si>
    <t>TOTAL ITEM II - MATERIAIS DE REPOSIÇÃO E/OU SERVIÇOS VARIÁVEIS</t>
  </si>
  <si>
    <t>III - UNIFORMES + EPI - Custo fixo</t>
  </si>
  <si>
    <t>*Cláusula 37 da CCT do Sindicato das indústrias da construção civil do Rio de janeiro</t>
  </si>
  <si>
    <t>*Lei 1452, art 458, &amp; 2, inciso I</t>
  </si>
  <si>
    <t>*Item 18.37 da NR 18</t>
  </si>
  <si>
    <t>1 - Preço unitário em R$</t>
  </si>
  <si>
    <t>2 - Número de funcionários</t>
  </si>
  <si>
    <t>3 - Quant./ Pessoa / Ano</t>
  </si>
  <si>
    <t>TOTAL ITEM III - UNIFORMES + EPI</t>
  </si>
  <si>
    <t>IV - INSUMOS - Custo fixo</t>
  </si>
  <si>
    <t>Depreciação de equipamentos e ferramental necessário à execução dos serviços</t>
  </si>
  <si>
    <t>TOTAL ITEM IV- INSUMOS</t>
  </si>
  <si>
    <t>V - VALE TRANSPORTE - Custo fixo</t>
  </si>
  <si>
    <t>*IncisoXXVI do art 7 da Constituição Federal e o inciso III do parágrafo 2 do art 458 da CLT com nava redação dada</t>
  </si>
  <si>
    <t>ppela art 2 da Lei 10243 de 19/01/2001</t>
  </si>
  <si>
    <t>*Leis 7418/85 e 7619/87 e Decreto 95247/87</t>
  </si>
  <si>
    <t>A emprea deve reembolsar o que exceder a 6% do salário do trabalhador</t>
  </si>
  <si>
    <t>1 - Folha salarial, Total do item I</t>
  </si>
  <si>
    <t>2 - 1% da folha salarial, em R$</t>
  </si>
  <si>
    <t>3 - Número de funcionários</t>
  </si>
  <si>
    <t>4 - Preço médio da condução, em R$</t>
  </si>
  <si>
    <t>5 - Média condução/ funcionário</t>
  </si>
  <si>
    <t>6 - N.º médio de dias úteis no mês</t>
  </si>
  <si>
    <t>7 - Valor mensal dos transportes (7) = (3) x (4) x (5) x (6)</t>
  </si>
  <si>
    <t>TOTAL ITEM V - VALE TRANSPORTE</t>
  </si>
  <si>
    <t>VI - ALIMENTAÇÃO - Custo fixo</t>
  </si>
  <si>
    <t xml:space="preserve">*Café da manhã (Cláusula da CCT do sindicato da Const. Civil e Lei Municipal n.. 1418/89) </t>
  </si>
  <si>
    <r>
      <t>*</t>
    </r>
    <r>
      <rPr>
        <i/>
        <sz val="8"/>
        <rFont val="Arial"/>
        <family val="2"/>
      </rPr>
      <t>Uma refeição(Cláusula 31 da CCT do Sindicato da Const. Civil e Lei Federal n. 6321/76 e Decreto 78676/76)</t>
    </r>
  </si>
  <si>
    <t>1 - Número de funcionários</t>
  </si>
  <si>
    <t>2 - Preço  médio  unitário, em R$ (Café da manhã + uma refeição)</t>
  </si>
  <si>
    <t>3 - N.º médio de dias úteis no mês</t>
  </si>
  <si>
    <t>4 - Valor custeado pelo funcionário (1% do total da refeição)</t>
  </si>
  <si>
    <t>TOTAL ITEM VI - ALIMENTAÇÃO</t>
  </si>
  <si>
    <t xml:space="preserve">VII- CUSTO DOS SERVIÇOS </t>
  </si>
  <si>
    <t>TOTAL DO ITEM VI - Soma do item I ao item VI</t>
  </si>
  <si>
    <t>VIII - ADMINISTRAÇÃO</t>
  </si>
  <si>
    <t>ENCARGOS ADMINISTRATIVOS E GERENCIAIS</t>
  </si>
  <si>
    <t>Subtotal até VII.1, em R$</t>
  </si>
  <si>
    <t>Taxa (%)</t>
  </si>
  <si>
    <t>Total VII.1, em R$</t>
  </si>
  <si>
    <t>TOTAL DO ITEM VIII- ENCARGOS ADMINISTRATIVOS E GERENCIAIS</t>
  </si>
  <si>
    <t>IX - TRIBUTOS E ENCARGOS FISCAIS (PIS + CONFINS +ISSQN)</t>
  </si>
  <si>
    <t>Subtotal até VIII, em R$</t>
  </si>
  <si>
    <t>Taxa  de Tributos e encargos fiscais(%)</t>
  </si>
  <si>
    <t>TOTAL DO ITEM IX</t>
  </si>
  <si>
    <t>X - TOTAL GERAL</t>
  </si>
  <si>
    <t>Total</t>
  </si>
  <si>
    <t>Em R$</t>
  </si>
  <si>
    <t>Total Mensal</t>
  </si>
  <si>
    <t>Total para o contrato</t>
  </si>
  <si>
    <t>HEMORIO - IETAP - LACENN</t>
  </si>
  <si>
    <t xml:space="preserve">Eletricista de Média Tensão </t>
  </si>
  <si>
    <t>Obs: Os custos de mão de obra, com base no boletim EMOP 12/2016, acima relacionados, incluem encargos sociais.</t>
  </si>
  <si>
    <t>ANEXO IV - LOTE II</t>
  </si>
  <si>
    <t>PLANILHA DE COMPOSIÇÃO DE CUSTOS - LOTE II</t>
  </si>
  <si>
    <t>IECAC - FSERJ</t>
  </si>
  <si>
    <t>ANEXO IV - LOTE III</t>
  </si>
  <si>
    <t>PLANILHA DE COMPOSIÇÃO DE CUSTOS - LOTE III</t>
  </si>
  <si>
    <t>HECC - HESM</t>
  </si>
  <si>
    <t>IEDE - CPRJ - HEAN</t>
  </si>
  <si>
    <t>VALOR 180 DIAS</t>
  </si>
  <si>
    <t>ANEXO IV - LOTE IV</t>
  </si>
  <si>
    <t>PLANILHA DE COMPOSIÇÃO DE CUSTOS - LOTE IV</t>
  </si>
  <si>
    <t>LACENN</t>
  </si>
  <si>
    <t>IECAC</t>
  </si>
  <si>
    <t>FSERJ</t>
  </si>
  <si>
    <t>HEAN</t>
  </si>
  <si>
    <t xml:space="preserve">Rua Frei Caneca, 8 – Centro – RJ </t>
  </si>
  <si>
    <t>Rua do Resende, 118 – Centro – RJ</t>
  </si>
  <si>
    <t>Rua David Campista, 326 – Humaitá – RJ      Rua Cesário Alvim N° 28 - Humaitá – RJ</t>
  </si>
  <si>
    <t>Av. Padre Leonel Franca, 248, Gávea, RJ</t>
  </si>
  <si>
    <t>Av. Gal. Osvaldo Cordeiro, 466 – Marechal Hermes</t>
  </si>
  <si>
    <t>Estrada do Rio Pequeno, 656 – Taquara - RJ</t>
  </si>
  <si>
    <t>Rua Moncorvo Filho, 90 – Centro - RJ</t>
  </si>
  <si>
    <t>Pç. Cel. Assunção s/n - Gamboa</t>
  </si>
  <si>
    <t xml:space="preserve">Rua Carlos Seidl, nº 785 - Caju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</si>
</sst>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&quot;\ #,##0.00"/>
    <numFmt numFmtId="166" formatCode="_(&quot;R$&quot;* #,##0.00_);_(&quot;R$&quot;* \(#,##0.00\);_(&quot;R$&quot;* &quot;-&quot;??_);_(@_)"/>
    <numFmt numFmtId="167" formatCode="_(* #,##0.00000_);_(* \(#,##0.00000\);_(* &quot;-&quot;??_);_(@_)"/>
    <numFmt numFmtId="168" formatCode="0.0000"/>
    <numFmt numFmtId="169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8"/>
      <name val="Arial"/>
      <family val="2"/>
    </font>
    <font>
      <sz val="6"/>
      <name val="Arial"/>
      <family val="2"/>
    </font>
    <font>
      <sz val="9"/>
      <name val="Times New Roman"/>
      <family val="1"/>
    </font>
    <font>
      <b/>
      <sz val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color indexed="9"/>
      <name val="Arial"/>
      <family val="2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271">
    <xf numFmtId="0" fontId="0" fillId="0" borderId="0" xfId="0"/>
    <xf numFmtId="0" fontId="3" fillId="0" borderId="0" xfId="0" applyFont="1"/>
    <xf numFmtId="4" fontId="4" fillId="3" borderId="3" xfId="0" applyNumberFormat="1" applyFont="1" applyFill="1" applyBorder="1" applyAlignment="1">
      <alignment horizontal="center" vertical="center"/>
    </xf>
    <xf numFmtId="44" fontId="6" fillId="3" borderId="3" xfId="4" applyFont="1" applyFill="1" applyBorder="1" applyAlignment="1">
      <alignment horizontal="center" vertical="center"/>
    </xf>
    <xf numFmtId="164" fontId="4" fillId="3" borderId="3" xfId="5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8" fillId="0" borderId="3" xfId="5" applyNumberFormat="1" applyFont="1" applyBorder="1" applyAlignment="1">
      <alignment horizontal="center" vertical="center"/>
    </xf>
    <xf numFmtId="165" fontId="8" fillId="0" borderId="3" xfId="5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4" fontId="6" fillId="0" borderId="3" xfId="4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14" fillId="0" borderId="6" xfId="0" applyFont="1" applyBorder="1" applyAlignment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44" fontId="14" fillId="0" borderId="0" xfId="4" applyFont="1" applyBorder="1" applyAlignment="1">
      <alignment horizontal="center"/>
    </xf>
    <xf numFmtId="10" fontId="15" fillId="0" borderId="7" xfId="3" applyNumberFormat="1" applyFont="1" applyBorder="1" applyAlignment="1">
      <alignment horizontal="center"/>
    </xf>
    <xf numFmtId="0" fontId="5" fillId="0" borderId="0" xfId="6"/>
    <xf numFmtId="0" fontId="16" fillId="0" borderId="0" xfId="6" applyFont="1" applyAlignment="1">
      <alignment horizontal="center" vertical="center"/>
    </xf>
    <xf numFmtId="0" fontId="16" fillId="0" borderId="0" xfId="6" applyFont="1" applyAlignment="1">
      <alignment horizontal="left" vertical="center" indent="15"/>
    </xf>
    <xf numFmtId="0" fontId="14" fillId="0" borderId="0" xfId="0" applyFont="1" applyBorder="1" applyAlignment="1"/>
    <xf numFmtId="10" fontId="15" fillId="0" borderId="0" xfId="3" applyNumberFormat="1" applyFont="1" applyBorder="1" applyAlignment="1">
      <alignment horizontal="center"/>
    </xf>
    <xf numFmtId="0" fontId="14" fillId="0" borderId="0" xfId="6" applyFont="1" applyFill="1"/>
    <xf numFmtId="0" fontId="19" fillId="4" borderId="15" xfId="0" applyFont="1" applyFill="1" applyBorder="1" applyAlignment="1">
      <alignment wrapText="1"/>
    </xf>
    <xf numFmtId="0" fontId="19" fillId="0" borderId="8" xfId="0" applyFont="1" applyFill="1" applyBorder="1" applyAlignment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4" fillId="0" borderId="0" xfId="6" applyFont="1" applyBorder="1"/>
    <xf numFmtId="0" fontId="19" fillId="0" borderId="1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 wrapText="1"/>
    </xf>
    <xf numFmtId="44" fontId="19" fillId="0" borderId="20" xfId="4" applyFont="1" applyFill="1" applyBorder="1" applyAlignment="1">
      <alignment horizontal="center" vertical="center" wrapText="1"/>
    </xf>
    <xf numFmtId="10" fontId="15" fillId="0" borderId="21" xfId="3" applyNumberFormat="1" applyFont="1" applyFill="1" applyBorder="1" applyAlignment="1">
      <alignment horizontal="center"/>
    </xf>
    <xf numFmtId="0" fontId="14" fillId="0" borderId="24" xfId="0" applyFont="1" applyFill="1" applyBorder="1" applyAlignment="1"/>
    <xf numFmtId="0" fontId="14" fillId="0" borderId="25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wrapText="1"/>
    </xf>
    <xf numFmtId="44" fontId="14" fillId="0" borderId="3" xfId="2" applyFont="1" applyFill="1" applyBorder="1" applyAlignment="1">
      <alignment horizontal="center"/>
    </xf>
    <xf numFmtId="44" fontId="14" fillId="0" borderId="3" xfId="4" applyFont="1" applyFill="1" applyBorder="1" applyAlignment="1">
      <alignment horizontal="center"/>
    </xf>
    <xf numFmtId="10" fontId="15" fillId="0" borderId="26" xfId="3" applyNumberFormat="1" applyFont="1" applyFill="1" applyBorder="1" applyAlignment="1">
      <alignment horizontal="center"/>
    </xf>
    <xf numFmtId="0" fontId="14" fillId="6" borderId="25" xfId="0" applyFont="1" applyFill="1" applyBorder="1" applyAlignment="1">
      <alignment horizontal="center"/>
    </xf>
    <xf numFmtId="0" fontId="20" fillId="0" borderId="24" xfId="0" applyFont="1" applyFill="1" applyBorder="1" applyAlignment="1"/>
    <xf numFmtId="0" fontId="20" fillId="0" borderId="3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wrapText="1"/>
    </xf>
    <xf numFmtId="44" fontId="20" fillId="0" borderId="3" xfId="2" applyFont="1" applyFill="1" applyBorder="1" applyAlignment="1">
      <alignment horizontal="center"/>
    </xf>
    <xf numFmtId="0" fontId="20" fillId="0" borderId="22" xfId="0" applyFont="1" applyFill="1" applyBorder="1" applyAlignment="1"/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wrapText="1"/>
    </xf>
    <xf numFmtId="44" fontId="20" fillId="0" borderId="2" xfId="2" applyFont="1" applyFill="1" applyBorder="1" applyAlignment="1">
      <alignment horizontal="center"/>
    </xf>
    <xf numFmtId="10" fontId="15" fillId="0" borderId="23" xfId="3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44" fontId="14" fillId="7" borderId="3" xfId="4" applyFont="1" applyFill="1" applyBorder="1" applyAlignment="1">
      <alignment horizontal="center"/>
    </xf>
    <xf numFmtId="4" fontId="14" fillId="0" borderId="3" xfId="0" applyNumberFormat="1" applyFont="1" applyBorder="1" applyAlignment="1">
      <alignment horizontal="center" vertical="center"/>
    </xf>
    <xf numFmtId="0" fontId="19" fillId="0" borderId="26" xfId="0" applyFont="1" applyFill="1" applyBorder="1" applyAlignment="1">
      <alignment horizontal="left"/>
    </xf>
    <xf numFmtId="39" fontId="14" fillId="0" borderId="0" xfId="7" applyNumberFormat="1" applyFont="1" applyFill="1" applyBorder="1" applyAlignment="1">
      <alignment horizontal="right"/>
    </xf>
    <xf numFmtId="0" fontId="20" fillId="0" borderId="25" xfId="0" applyFont="1" applyFill="1" applyBorder="1" applyAlignment="1">
      <alignment horizontal="center"/>
    </xf>
    <xf numFmtId="44" fontId="20" fillId="0" borderId="3" xfId="4" applyFont="1" applyFill="1" applyBorder="1" applyAlignment="1">
      <alignment horizontal="center"/>
    </xf>
    <xf numFmtId="0" fontId="18" fillId="0" borderId="22" xfId="0" applyFont="1" applyFill="1" applyBorder="1" applyAlignment="1"/>
    <xf numFmtId="0" fontId="18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wrapText="1"/>
    </xf>
    <xf numFmtId="44" fontId="18" fillId="0" borderId="2" xfId="4" applyFont="1" applyFill="1" applyBorder="1" applyAlignment="1">
      <alignment horizontal="center"/>
    </xf>
    <xf numFmtId="44" fontId="20" fillId="0" borderId="3" xfId="2" applyFont="1" applyFill="1" applyBorder="1" applyAlignment="1">
      <alignment horizontal="left"/>
    </xf>
    <xf numFmtId="0" fontId="18" fillId="0" borderId="24" xfId="0" applyFont="1" applyFill="1" applyBorder="1" applyAlignment="1"/>
    <xf numFmtId="0" fontId="18" fillId="0" borderId="25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wrapText="1"/>
    </xf>
    <xf numFmtId="44" fontId="18" fillId="0" borderId="3" xfId="4" applyFont="1" applyFill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14" fillId="0" borderId="25" xfId="0" applyFont="1" applyFill="1" applyBorder="1" applyAlignment="1">
      <alignment horizontal="left"/>
    </xf>
    <xf numFmtId="0" fontId="19" fillId="0" borderId="3" xfId="0" applyFont="1" applyFill="1" applyBorder="1" applyAlignment="1">
      <alignment horizontal="center"/>
    </xf>
    <xf numFmtId="44" fontId="15" fillId="0" borderId="3" xfId="4" applyFont="1" applyFill="1" applyBorder="1" applyAlignment="1">
      <alignment horizontal="center"/>
    </xf>
    <xf numFmtId="9" fontId="18" fillId="0" borderId="3" xfId="3" applyFont="1" applyFill="1" applyBorder="1" applyAlignment="1">
      <alignment horizontal="center"/>
    </xf>
    <xf numFmtId="44" fontId="14" fillId="0" borderId="0" xfId="4" applyFont="1"/>
    <xf numFmtId="0" fontId="14" fillId="7" borderId="24" xfId="0" applyFont="1" applyFill="1" applyBorder="1" applyAlignment="1">
      <alignment horizontal="left"/>
    </xf>
    <xf numFmtId="0" fontId="14" fillId="7" borderId="25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44" fontId="15" fillId="7" borderId="3" xfId="2" applyFont="1" applyFill="1" applyBorder="1" applyAlignment="1">
      <alignment horizontal="center" vertical="center"/>
    </xf>
    <xf numFmtId="9" fontId="18" fillId="7" borderId="3" xfId="3" applyFont="1" applyFill="1" applyBorder="1" applyAlignment="1">
      <alignment horizontal="center"/>
    </xf>
    <xf numFmtId="44" fontId="18" fillId="7" borderId="3" xfId="4" applyFont="1" applyFill="1" applyBorder="1" applyAlignment="1">
      <alignment horizontal="center"/>
    </xf>
    <xf numFmtId="10" fontId="15" fillId="7" borderId="26" xfId="3" applyNumberFormat="1" applyFont="1" applyFill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left"/>
    </xf>
    <xf numFmtId="0" fontId="20" fillId="0" borderId="25" xfId="0" applyFont="1" applyFill="1" applyBorder="1"/>
    <xf numFmtId="0" fontId="18" fillId="0" borderId="25" xfId="0" applyFont="1" applyFill="1" applyBorder="1"/>
    <xf numFmtId="44" fontId="14" fillId="0" borderId="0" xfId="6" applyNumberFormat="1" applyFont="1" applyFill="1"/>
    <xf numFmtId="164" fontId="19" fillId="0" borderId="0" xfId="5" applyFont="1" applyFill="1"/>
    <xf numFmtId="44" fontId="20" fillId="0" borderId="31" xfId="4" applyFont="1" applyFill="1" applyBorder="1" applyAlignment="1">
      <alignment horizontal="center"/>
    </xf>
    <xf numFmtId="10" fontId="15" fillId="0" borderId="32" xfId="3" applyNumberFormat="1" applyFont="1" applyFill="1" applyBorder="1" applyAlignment="1">
      <alignment horizontal="center"/>
    </xf>
    <xf numFmtId="0" fontId="14" fillId="0" borderId="8" xfId="0" applyFont="1" applyFill="1" applyBorder="1" applyAlignment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44" fontId="14" fillId="0" borderId="0" xfId="4" applyFont="1" applyFill="1" applyBorder="1" applyAlignment="1">
      <alignment horizontal="center"/>
    </xf>
    <xf numFmtId="10" fontId="15" fillId="0" borderId="9" xfId="3" applyNumberFormat="1" applyFont="1" applyFill="1" applyBorder="1" applyAlignment="1">
      <alignment horizontal="center"/>
    </xf>
    <xf numFmtId="44" fontId="14" fillId="6" borderId="1" xfId="4" applyFont="1" applyFill="1" applyBorder="1" applyAlignment="1">
      <alignment horizontal="center"/>
    </xf>
    <xf numFmtId="44" fontId="20" fillId="6" borderId="34" xfId="4" applyFont="1" applyFill="1" applyBorder="1" applyAlignment="1">
      <alignment horizontal="center"/>
    </xf>
    <xf numFmtId="0" fontId="18" fillId="0" borderId="8" xfId="0" applyFont="1" applyFill="1" applyBorder="1" applyAlignment="1"/>
    <xf numFmtId="0" fontId="18" fillId="0" borderId="0" xfId="0" applyFont="1" applyFill="1" applyBorder="1"/>
    <xf numFmtId="44" fontId="14" fillId="0" borderId="20" xfId="4" applyFont="1" applyFill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14" fillId="0" borderId="25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43" fontId="14" fillId="0" borderId="3" xfId="1" applyFont="1" applyFill="1" applyBorder="1" applyAlignment="1">
      <alignment horizontal="center"/>
    </xf>
    <xf numFmtId="0" fontId="19" fillId="0" borderId="2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44" fontId="19" fillId="0" borderId="35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horizontal="left" vertical="center"/>
    </xf>
    <xf numFmtId="0" fontId="14" fillId="7" borderId="22" xfId="0" applyFont="1" applyFill="1" applyBorder="1" applyAlignment="1">
      <alignment vertical="center"/>
    </xf>
    <xf numFmtId="0" fontId="14" fillId="7" borderId="3" xfId="0" applyFont="1" applyFill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 vertical="center"/>
    </xf>
    <xf numFmtId="4" fontId="18" fillId="0" borderId="17" xfId="0" applyNumberFormat="1" applyFont="1" applyBorder="1" applyAlignment="1">
      <alignment horizontal="center" vertical="center"/>
    </xf>
    <xf numFmtId="44" fontId="14" fillId="0" borderId="5" xfId="2" applyFont="1" applyBorder="1" applyAlignment="1">
      <alignment horizontal="left" vertical="center"/>
    </xf>
    <xf numFmtId="10" fontId="15" fillId="0" borderId="36" xfId="3" applyNumberFormat="1" applyFont="1" applyBorder="1" applyAlignment="1">
      <alignment horizontal="center"/>
    </xf>
    <xf numFmtId="0" fontId="14" fillId="7" borderId="24" xfId="0" applyFont="1" applyFill="1" applyBorder="1" applyAlignment="1">
      <alignment vertical="center"/>
    </xf>
    <xf numFmtId="1" fontId="14" fillId="0" borderId="3" xfId="0" applyNumberFormat="1" applyFont="1" applyBorder="1" applyAlignment="1">
      <alignment horizontal="center" vertical="center"/>
    </xf>
    <xf numFmtId="4" fontId="18" fillId="0" borderId="3" xfId="0" applyNumberFormat="1" applyFont="1" applyBorder="1" applyAlignment="1">
      <alignment horizontal="center" vertical="center"/>
    </xf>
    <xf numFmtId="44" fontId="14" fillId="0" borderId="3" xfId="2" applyFont="1" applyBorder="1" applyAlignment="1">
      <alignment horizontal="left" vertical="center"/>
    </xf>
    <xf numFmtId="10" fontId="15" fillId="0" borderId="26" xfId="3" applyNumberFormat="1" applyFont="1" applyBorder="1" applyAlignment="1">
      <alignment horizontal="center"/>
    </xf>
    <xf numFmtId="0" fontId="20" fillId="0" borderId="37" xfId="0" applyFont="1" applyBorder="1" applyAlignment="1"/>
    <xf numFmtId="0" fontId="20" fillId="0" borderId="38" xfId="0" applyFont="1" applyBorder="1" applyAlignment="1"/>
    <xf numFmtId="0" fontId="20" fillId="0" borderId="31" xfId="0" applyFont="1" applyBorder="1" applyAlignment="1"/>
    <xf numFmtId="0" fontId="20" fillId="0" borderId="30" xfId="0" applyFont="1" applyBorder="1" applyAlignment="1"/>
    <xf numFmtId="166" fontId="20" fillId="0" borderId="31" xfId="2" applyNumberFormat="1" applyFont="1" applyBorder="1" applyAlignment="1">
      <alignment horizontal="center"/>
    </xf>
    <xf numFmtId="43" fontId="14" fillId="0" borderId="0" xfId="6" applyNumberFormat="1" applyFont="1" applyFill="1"/>
    <xf numFmtId="44" fontId="19" fillId="0" borderId="3" xfId="4" applyFont="1" applyFill="1" applyBorder="1" applyAlignment="1">
      <alignment horizontal="center"/>
    </xf>
    <xf numFmtId="44" fontId="18" fillId="0" borderId="31" xfId="4" applyFont="1" applyFill="1" applyBorder="1" applyAlignment="1">
      <alignment horizontal="center"/>
    </xf>
    <xf numFmtId="0" fontId="18" fillId="0" borderId="8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44" fontId="18" fillId="0" borderId="0" xfId="4" applyFont="1" applyFill="1" applyBorder="1" applyAlignment="1">
      <alignment horizontal="center"/>
    </xf>
    <xf numFmtId="43" fontId="14" fillId="0" borderId="20" xfId="1" applyFont="1" applyFill="1" applyBorder="1" applyAlignment="1">
      <alignment horizontal="center"/>
    </xf>
    <xf numFmtId="44" fontId="19" fillId="5" borderId="3" xfId="4" applyFont="1" applyFill="1" applyBorder="1" applyAlignment="1">
      <alignment horizontal="center"/>
    </xf>
    <xf numFmtId="167" fontId="14" fillId="0" borderId="0" xfId="6" applyNumberFormat="1" applyFont="1"/>
    <xf numFmtId="43" fontId="14" fillId="0" borderId="4" xfId="1" applyFont="1" applyFill="1" applyBorder="1" applyAlignment="1">
      <alignment horizontal="center"/>
    </xf>
    <xf numFmtId="10" fontId="15" fillId="0" borderId="41" xfId="3" applyNumberFormat="1" applyFont="1" applyFill="1" applyBorder="1" applyAlignment="1">
      <alignment horizontal="center"/>
    </xf>
    <xf numFmtId="44" fontId="14" fillId="0" borderId="31" xfId="4" applyFont="1" applyFill="1" applyBorder="1" applyAlignment="1">
      <alignment horizontal="center"/>
    </xf>
    <xf numFmtId="0" fontId="19" fillId="0" borderId="8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44" fontId="18" fillId="0" borderId="45" xfId="4" applyFont="1" applyFill="1" applyBorder="1" applyAlignment="1">
      <alignment horizontal="center"/>
    </xf>
    <xf numFmtId="10" fontId="15" fillId="0" borderId="46" xfId="3" applyNumberFormat="1" applyFont="1" applyFill="1" applyBorder="1" applyAlignment="1">
      <alignment horizontal="center"/>
    </xf>
    <xf numFmtId="0" fontId="14" fillId="0" borderId="8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9" fillId="0" borderId="0" xfId="6" applyFont="1" applyFill="1"/>
    <xf numFmtId="0" fontId="19" fillId="0" borderId="0" xfId="6" applyFont="1"/>
    <xf numFmtId="10" fontId="14" fillId="0" borderId="3" xfId="3" applyNumberFormat="1" applyFont="1" applyFill="1" applyBorder="1" applyAlignment="1">
      <alignment horizontal="center"/>
    </xf>
    <xf numFmtId="168" fontId="21" fillId="0" borderId="3" xfId="0" applyNumberFormat="1" applyFont="1" applyFill="1" applyBorder="1" applyAlignment="1">
      <alignment horizontal="center" shrinkToFit="1"/>
    </xf>
    <xf numFmtId="169" fontId="14" fillId="0" borderId="3" xfId="1" applyNumberFormat="1" applyFont="1" applyFill="1" applyBorder="1" applyAlignment="1">
      <alignment horizontal="center"/>
    </xf>
    <xf numFmtId="44" fontId="19" fillId="0" borderId="0" xfId="4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44" fontId="18" fillId="0" borderId="3" xfId="4" applyFont="1" applyFill="1" applyBorder="1" applyAlignment="1">
      <alignment horizontal="center" wrapText="1"/>
    </xf>
    <xf numFmtId="9" fontId="15" fillId="0" borderId="26" xfId="3" applyNumberFormat="1" applyFont="1" applyFill="1" applyBorder="1" applyAlignment="1">
      <alignment horizontal="center"/>
    </xf>
    <xf numFmtId="0" fontId="18" fillId="0" borderId="31" xfId="0" applyFont="1" applyFill="1" applyBorder="1" applyAlignment="1">
      <alignment horizontal="center" wrapText="1"/>
    </xf>
    <xf numFmtId="44" fontId="18" fillId="0" borderId="31" xfId="4" applyFont="1" applyFill="1" applyBorder="1" applyAlignment="1">
      <alignment horizontal="center" wrapText="1"/>
    </xf>
    <xf numFmtId="9" fontId="15" fillId="0" borderId="32" xfId="3" applyNumberFormat="1" applyFont="1" applyFill="1" applyBorder="1" applyAlignment="1">
      <alignment horizontal="center"/>
    </xf>
    <xf numFmtId="0" fontId="14" fillId="0" borderId="0" xfId="6" applyFont="1"/>
    <xf numFmtId="44" fontId="14" fillId="0" borderId="0" xfId="6" applyNumberFormat="1" applyFont="1"/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8" fillId="0" borderId="4" xfId="5" applyNumberFormat="1" applyFont="1" applyBorder="1" applyAlignment="1">
      <alignment horizontal="center" vertical="center"/>
    </xf>
    <xf numFmtId="165" fontId="8" fillId="0" borderId="5" xfId="5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left" shrinkToFit="1"/>
    </xf>
    <xf numFmtId="0" fontId="14" fillId="0" borderId="25" xfId="0" applyFont="1" applyFill="1" applyBorder="1" applyAlignment="1">
      <alignment horizontal="left" shrinkToFit="1"/>
    </xf>
    <xf numFmtId="0" fontId="14" fillId="0" borderId="3" xfId="0" applyFont="1" applyFill="1" applyBorder="1" applyAlignment="1">
      <alignment horizontal="left" shrinkToFit="1"/>
    </xf>
    <xf numFmtId="0" fontId="20" fillId="0" borderId="29" xfId="0" applyFont="1" applyFill="1" applyBorder="1" applyAlignment="1">
      <alignment horizontal="left"/>
    </xf>
    <xf numFmtId="0" fontId="18" fillId="0" borderId="30" xfId="0" applyFont="1" applyFill="1" applyBorder="1" applyAlignment="1">
      <alignment horizontal="left"/>
    </xf>
    <xf numFmtId="0" fontId="18" fillId="0" borderId="31" xfId="0" applyFont="1" applyFill="1" applyBorder="1" applyAlignment="1">
      <alignment horizontal="left"/>
    </xf>
    <xf numFmtId="0" fontId="14" fillId="0" borderId="18" xfId="0" applyFont="1" applyFill="1" applyBorder="1" applyAlignment="1">
      <alignment horizontal="left"/>
    </xf>
    <xf numFmtId="0" fontId="14" fillId="0" borderId="19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18" fillId="0" borderId="24" xfId="0" applyFont="1" applyFill="1" applyBorder="1" applyAlignment="1">
      <alignment horizontal="left" wrapText="1"/>
    </xf>
    <xf numFmtId="0" fontId="18" fillId="0" borderId="25" xfId="0" applyFont="1" applyFill="1" applyBorder="1" applyAlignment="1">
      <alignment horizontal="left" wrapText="1"/>
    </xf>
    <xf numFmtId="0" fontId="18" fillId="0" borderId="3" xfId="0" applyFont="1" applyFill="1" applyBorder="1" applyAlignment="1">
      <alignment horizontal="left" wrapText="1"/>
    </xf>
    <xf numFmtId="0" fontId="18" fillId="0" borderId="37" xfId="0" applyFont="1" applyFill="1" applyBorder="1" applyAlignment="1">
      <alignment horizontal="left" wrapText="1"/>
    </xf>
    <xf numFmtId="0" fontId="18" fillId="0" borderId="38" xfId="0" applyFont="1" applyFill="1" applyBorder="1" applyAlignment="1">
      <alignment horizontal="left" wrapText="1"/>
    </xf>
    <xf numFmtId="0" fontId="18" fillId="0" borderId="30" xfId="0" applyFont="1" applyFill="1" applyBorder="1" applyAlignment="1">
      <alignment horizontal="left" wrapText="1"/>
    </xf>
    <xf numFmtId="0" fontId="14" fillId="0" borderId="39" xfId="0" applyFont="1" applyFill="1" applyBorder="1" applyAlignment="1">
      <alignment horizontal="left"/>
    </xf>
    <xf numFmtId="0" fontId="14" fillId="0" borderId="40" xfId="0" applyFont="1" applyFill="1" applyBorder="1" applyAlignment="1">
      <alignment horizontal="left"/>
    </xf>
    <xf numFmtId="0" fontId="14" fillId="0" borderId="47" xfId="0" applyFont="1" applyFill="1" applyBorder="1" applyAlignment="1">
      <alignment horizontal="left"/>
    </xf>
    <xf numFmtId="0" fontId="14" fillId="0" borderId="24" xfId="0" applyFont="1" applyFill="1" applyBorder="1" applyAlignment="1">
      <alignment horizontal="left"/>
    </xf>
    <xf numFmtId="0" fontId="14" fillId="0" borderId="25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0" fontId="20" fillId="0" borderId="37" xfId="0" applyFont="1" applyFill="1" applyBorder="1" applyAlignment="1">
      <alignment horizontal="left"/>
    </xf>
    <xf numFmtId="0" fontId="18" fillId="0" borderId="38" xfId="0" applyFont="1" applyFill="1" applyBorder="1" applyAlignment="1">
      <alignment horizontal="left"/>
    </xf>
    <xf numFmtId="0" fontId="14" fillId="0" borderId="2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/>
    </xf>
    <xf numFmtId="0" fontId="18" fillId="0" borderId="42" xfId="0" applyFont="1" applyFill="1" applyBorder="1" applyAlignment="1">
      <alignment horizontal="left"/>
    </xf>
    <xf numFmtId="0" fontId="18" fillId="0" borderId="43" xfId="0" applyFont="1" applyFill="1" applyBorder="1" applyAlignment="1">
      <alignment horizontal="left"/>
    </xf>
    <xf numFmtId="0" fontId="18" fillId="0" borderId="44" xfId="0" applyFont="1" applyFill="1" applyBorder="1" applyAlignment="1">
      <alignment horizontal="left"/>
    </xf>
    <xf numFmtId="0" fontId="20" fillId="0" borderId="30" xfId="0" applyFont="1" applyFill="1" applyBorder="1" applyAlignment="1">
      <alignment horizontal="left"/>
    </xf>
    <xf numFmtId="0" fontId="20" fillId="0" borderId="31" xfId="0" applyFont="1" applyFill="1" applyBorder="1" applyAlignment="1">
      <alignment horizontal="left"/>
    </xf>
    <xf numFmtId="0" fontId="19" fillId="0" borderId="2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8" fillId="0" borderId="39" xfId="0" applyFont="1" applyFill="1" applyBorder="1" applyAlignment="1">
      <alignment horizontal="left"/>
    </xf>
    <xf numFmtId="0" fontId="18" fillId="0" borderId="40" xfId="0" applyFont="1" applyFill="1" applyBorder="1" applyAlignment="1">
      <alignment horizontal="left"/>
    </xf>
    <xf numFmtId="0" fontId="18" fillId="0" borderId="19" xfId="0" applyFont="1" applyFill="1" applyBorder="1" applyAlignment="1">
      <alignment horizontal="left"/>
    </xf>
    <xf numFmtId="0" fontId="19" fillId="0" borderId="18" xfId="0" applyFont="1" applyFill="1" applyBorder="1" applyAlignment="1">
      <alignment horizontal="left"/>
    </xf>
    <xf numFmtId="0" fontId="19" fillId="0" borderId="20" xfId="0" applyFont="1" applyFill="1" applyBorder="1" applyAlignment="1">
      <alignment horizontal="left"/>
    </xf>
    <xf numFmtId="0" fontId="19" fillId="0" borderId="33" xfId="0" applyFont="1" applyFill="1" applyBorder="1" applyAlignment="1">
      <alignment horizontal="left"/>
    </xf>
    <xf numFmtId="0" fontId="14" fillId="0" borderId="2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left"/>
    </xf>
    <xf numFmtId="0" fontId="20" fillId="0" borderId="23" xfId="0" applyFont="1" applyFill="1" applyBorder="1" applyAlignment="1">
      <alignment horizontal="left"/>
    </xf>
    <xf numFmtId="0" fontId="18" fillId="0" borderId="27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28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left"/>
    </xf>
    <xf numFmtId="0" fontId="18" fillId="0" borderId="24" xfId="0" applyFont="1" applyFill="1" applyBorder="1" applyAlignment="1">
      <alignment horizontal="left"/>
    </xf>
    <xf numFmtId="0" fontId="18" fillId="0" borderId="25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0" fontId="17" fillId="0" borderId="8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9" fillId="4" borderId="13" xfId="0" applyFont="1" applyFill="1" applyBorder="1" applyAlignment="1">
      <alignment horizontal="center" wrapText="1"/>
    </xf>
    <xf numFmtId="0" fontId="19" fillId="4" borderId="14" xfId="0" applyFont="1" applyFill="1" applyBorder="1" applyAlignment="1">
      <alignment horizontal="center" wrapText="1"/>
    </xf>
    <xf numFmtId="0" fontId="19" fillId="5" borderId="16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7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right"/>
    </xf>
    <xf numFmtId="0" fontId="14" fillId="0" borderId="9" xfId="0" applyFont="1" applyFill="1" applyBorder="1" applyAlignment="1">
      <alignment horizontal="right"/>
    </xf>
    <xf numFmtId="0" fontId="7" fillId="0" borderId="48" xfId="0" applyFont="1" applyBorder="1" applyAlignment="1">
      <alignment horizontal="center" vertical="center" wrapText="1"/>
    </xf>
    <xf numFmtId="165" fontId="8" fillId="0" borderId="48" xfId="5" applyNumberFormat="1" applyFont="1" applyBorder="1" applyAlignment="1">
      <alignment horizontal="center" vertical="center"/>
    </xf>
    <xf numFmtId="165" fontId="8" fillId="0" borderId="48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65" fontId="8" fillId="0" borderId="0" xfId="5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4" fillId="0" borderId="49" xfId="0" applyFont="1" applyBorder="1" applyAlignment="1"/>
    <xf numFmtId="0" fontId="14" fillId="0" borderId="50" xfId="0" applyFont="1" applyBorder="1"/>
    <xf numFmtId="0" fontId="14" fillId="0" borderId="50" xfId="0" applyFont="1" applyBorder="1" applyAlignment="1">
      <alignment horizontal="center"/>
    </xf>
    <xf numFmtId="44" fontId="14" fillId="0" borderId="50" xfId="4" applyFont="1" applyBorder="1" applyAlignment="1">
      <alignment horizontal="center"/>
    </xf>
    <xf numFmtId="10" fontId="15" fillId="0" borderId="51" xfId="3" applyNumberFormat="1" applyFont="1" applyBorder="1" applyAlignment="1">
      <alignment horizontal="center"/>
    </xf>
    <xf numFmtId="0" fontId="14" fillId="0" borderId="8" xfId="0" applyFont="1" applyBorder="1" applyAlignment="1"/>
    <xf numFmtId="10" fontId="15" fillId="0" borderId="9" xfId="3" applyNumberFormat="1" applyFont="1" applyBorder="1" applyAlignment="1">
      <alignment horizontal="center"/>
    </xf>
    <xf numFmtId="0" fontId="18" fillId="0" borderId="52" xfId="0" applyFont="1" applyBorder="1" applyAlignment="1">
      <alignment horizontal="center" wrapText="1"/>
    </xf>
    <xf numFmtId="0" fontId="18" fillId="0" borderId="53" xfId="0" applyFont="1" applyBorder="1" applyAlignment="1">
      <alignment horizontal="center" wrapText="1"/>
    </xf>
    <xf numFmtId="0" fontId="18" fillId="0" borderId="54" xfId="0" applyFont="1" applyBorder="1" applyAlignment="1">
      <alignment horizontal="center" wrapText="1"/>
    </xf>
    <xf numFmtId="0" fontId="19" fillId="4" borderId="49" xfId="0" applyFont="1" applyFill="1" applyBorder="1" applyAlignment="1">
      <alignment horizontal="center" wrapText="1"/>
    </xf>
    <xf numFmtId="0" fontId="19" fillId="4" borderId="50" xfId="0" applyFont="1" applyFill="1" applyBorder="1" applyAlignment="1">
      <alignment horizontal="center" wrapText="1"/>
    </xf>
    <xf numFmtId="0" fontId="19" fillId="4" borderId="51" xfId="0" applyFont="1" applyFill="1" applyBorder="1" applyAlignment="1">
      <alignment wrapText="1"/>
    </xf>
    <xf numFmtId="0" fontId="19" fillId="5" borderId="52" xfId="0" applyFont="1" applyFill="1" applyBorder="1" applyAlignment="1">
      <alignment horizontal="center" wrapText="1"/>
    </xf>
    <xf numFmtId="0" fontId="19" fillId="5" borderId="53" xfId="0" applyFont="1" applyFill="1" applyBorder="1" applyAlignment="1">
      <alignment horizontal="center" wrapText="1"/>
    </xf>
    <xf numFmtId="0" fontId="19" fillId="5" borderId="54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3" fillId="0" borderId="3" xfId="0" applyFont="1" applyBorder="1"/>
    <xf numFmtId="0" fontId="12" fillId="0" borderId="3" xfId="0" applyFont="1" applyBorder="1"/>
    <xf numFmtId="0" fontId="13" fillId="0" borderId="3" xfId="0" applyFont="1" applyBorder="1" applyAlignment="1">
      <alignment vertical="center" wrapText="1"/>
    </xf>
    <xf numFmtId="0" fontId="22" fillId="0" borderId="3" xfId="0" applyFont="1" applyBorder="1"/>
  </cellXfs>
  <cellStyles count="8">
    <cellStyle name="Moeda" xfId="2" builtinId="4"/>
    <cellStyle name="Moeda 2" xfId="5"/>
    <cellStyle name="Moeda_ANEXO_IV_CUSTOS CONFORTO AMBIENTAL 28-02-08 FINAL" xfId="4"/>
    <cellStyle name="Normal" xfId="0" builtinId="0"/>
    <cellStyle name="Normal 2" xfId="6"/>
    <cellStyle name="Porcentagem" xfId="3" builtinId="5"/>
    <cellStyle name="Vírgula" xfId="1" builtinId="3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38100</xdr:rowOff>
    </xdr:from>
    <xdr:to>
      <xdr:col>4</xdr:col>
      <xdr:colOff>114300</xdr:colOff>
      <xdr:row>3</xdr:row>
      <xdr:rowOff>180975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381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38100</xdr:rowOff>
    </xdr:from>
    <xdr:to>
      <xdr:col>4</xdr:col>
      <xdr:colOff>114300</xdr:colOff>
      <xdr:row>3</xdr:row>
      <xdr:rowOff>180975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381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647700</xdr:colOff>
      <xdr:row>0</xdr:row>
      <xdr:rowOff>38100</xdr:rowOff>
    </xdr:from>
    <xdr:to>
      <xdr:col>4</xdr:col>
      <xdr:colOff>114300</xdr:colOff>
      <xdr:row>3</xdr:row>
      <xdr:rowOff>180975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381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38100</xdr:rowOff>
    </xdr:from>
    <xdr:to>
      <xdr:col>4</xdr:col>
      <xdr:colOff>114300</xdr:colOff>
      <xdr:row>3</xdr:row>
      <xdr:rowOff>180975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381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647700</xdr:colOff>
      <xdr:row>0</xdr:row>
      <xdr:rowOff>38100</xdr:rowOff>
    </xdr:from>
    <xdr:to>
      <xdr:col>4</xdr:col>
      <xdr:colOff>114300</xdr:colOff>
      <xdr:row>3</xdr:row>
      <xdr:rowOff>180975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381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38100</xdr:rowOff>
    </xdr:from>
    <xdr:to>
      <xdr:col>4</xdr:col>
      <xdr:colOff>114300</xdr:colOff>
      <xdr:row>3</xdr:row>
      <xdr:rowOff>180975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381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647700</xdr:colOff>
      <xdr:row>0</xdr:row>
      <xdr:rowOff>38100</xdr:rowOff>
    </xdr:from>
    <xdr:to>
      <xdr:col>4</xdr:col>
      <xdr:colOff>114300</xdr:colOff>
      <xdr:row>3</xdr:row>
      <xdr:rowOff>180975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381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H25" sqref="H25"/>
    </sheetView>
  </sheetViews>
  <sheetFormatPr defaultRowHeight="15" x14ac:dyDescent="0.25"/>
  <cols>
    <col min="1" max="1" width="10.5703125" style="1" customWidth="1"/>
    <col min="2" max="2" width="17.85546875" style="1" bestFit="1" customWidth="1"/>
    <col min="3" max="3" width="40.5703125" style="1" bestFit="1" customWidth="1"/>
    <col min="4" max="4" width="18" style="1" customWidth="1"/>
    <col min="5" max="5" width="15.28515625" style="1" bestFit="1" customWidth="1"/>
    <col min="6" max="8" width="9.140625" style="1"/>
    <col min="9" max="9" width="24.7109375" style="1" customWidth="1"/>
    <col min="10" max="16384" width="9.140625" style="1"/>
  </cols>
  <sheetData>
    <row r="1" spans="1:8" x14ac:dyDescent="0.25">
      <c r="A1" s="160" t="s">
        <v>0</v>
      </c>
      <c r="B1" s="161"/>
      <c r="C1" s="161"/>
      <c r="D1" s="161"/>
      <c r="E1" s="161"/>
    </row>
    <row r="2" spans="1:8" x14ac:dyDescent="0.25">
      <c r="A2" s="2" t="s">
        <v>1</v>
      </c>
      <c r="B2" s="3" t="s">
        <v>2</v>
      </c>
      <c r="C2" s="4" t="s">
        <v>3</v>
      </c>
      <c r="D2" s="4" t="s">
        <v>4</v>
      </c>
      <c r="E2" s="4" t="s">
        <v>125</v>
      </c>
    </row>
    <row r="3" spans="1:8" x14ac:dyDescent="0.25">
      <c r="A3" s="162" t="s">
        <v>5</v>
      </c>
      <c r="B3" s="5" t="s">
        <v>11</v>
      </c>
      <c r="C3" s="6">
        <v>40000</v>
      </c>
      <c r="D3" s="164">
        <v>80000</v>
      </c>
      <c r="E3" s="166">
        <f>D3*6</f>
        <v>480000</v>
      </c>
    </row>
    <row r="4" spans="1:8" x14ac:dyDescent="0.25">
      <c r="A4" s="241"/>
      <c r="B4" s="5" t="s">
        <v>13</v>
      </c>
      <c r="C4" s="7">
        <v>20000</v>
      </c>
      <c r="D4" s="242"/>
      <c r="E4" s="243"/>
    </row>
    <row r="5" spans="1:8" x14ac:dyDescent="0.25">
      <c r="A5" s="163"/>
      <c r="B5" s="265" t="s">
        <v>128</v>
      </c>
      <c r="C5" s="6">
        <v>20000</v>
      </c>
      <c r="D5" s="165"/>
      <c r="E5" s="167"/>
    </row>
    <row r="6" spans="1:8" x14ac:dyDescent="0.25">
      <c r="A6" s="162" t="s">
        <v>8</v>
      </c>
      <c r="B6" s="265" t="s">
        <v>129</v>
      </c>
      <c r="C6" s="7">
        <v>60000</v>
      </c>
      <c r="D6" s="164">
        <v>80000</v>
      </c>
      <c r="E6" s="166">
        <f>D6*6</f>
        <v>480000</v>
      </c>
    </row>
    <row r="7" spans="1:8" x14ac:dyDescent="0.25">
      <c r="A7" s="163"/>
      <c r="B7" s="5" t="s">
        <v>130</v>
      </c>
      <c r="C7" s="7">
        <v>20000</v>
      </c>
      <c r="D7" s="165"/>
      <c r="E7" s="167"/>
    </row>
    <row r="8" spans="1:8" x14ac:dyDescent="0.25">
      <c r="A8" s="168" t="s">
        <v>10</v>
      </c>
      <c r="B8" s="5" t="s">
        <v>14</v>
      </c>
      <c r="C8" s="7">
        <v>40000</v>
      </c>
      <c r="D8" s="164">
        <v>70000</v>
      </c>
      <c r="E8" s="166">
        <f>D8*6</f>
        <v>420000</v>
      </c>
    </row>
    <row r="9" spans="1:8" x14ac:dyDescent="0.25">
      <c r="A9" s="168"/>
      <c r="B9" s="5" t="s">
        <v>9</v>
      </c>
      <c r="C9" s="6">
        <v>30000</v>
      </c>
      <c r="D9" s="165"/>
      <c r="E9" s="167"/>
    </row>
    <row r="10" spans="1:8" x14ac:dyDescent="0.25">
      <c r="A10" s="168" t="s">
        <v>12</v>
      </c>
      <c r="B10" s="5" t="s">
        <v>6</v>
      </c>
      <c r="C10" s="7">
        <v>30000</v>
      </c>
      <c r="D10" s="164">
        <v>70000</v>
      </c>
      <c r="E10" s="166">
        <f>D10*6</f>
        <v>420000</v>
      </c>
    </row>
    <row r="11" spans="1:8" x14ac:dyDescent="0.25">
      <c r="A11" s="168"/>
      <c r="B11" s="5" t="s">
        <v>7</v>
      </c>
      <c r="C11" s="7">
        <v>10000</v>
      </c>
      <c r="D11" s="242"/>
      <c r="E11" s="243"/>
    </row>
    <row r="12" spans="1:8" x14ac:dyDescent="0.25">
      <c r="A12" s="168"/>
      <c r="B12" s="5" t="s">
        <v>131</v>
      </c>
      <c r="C12" s="7">
        <v>30000</v>
      </c>
      <c r="D12" s="165"/>
      <c r="E12" s="167"/>
    </row>
    <row r="13" spans="1:8" x14ac:dyDescent="0.25">
      <c r="A13" s="244"/>
      <c r="B13" s="245"/>
      <c r="C13" s="246"/>
      <c r="D13" s="246"/>
      <c r="E13" s="247"/>
    </row>
    <row r="14" spans="1:8" x14ac:dyDescent="0.25">
      <c r="A14" s="244"/>
      <c r="B14" s="245"/>
      <c r="C14" s="246"/>
      <c r="D14" s="246"/>
      <c r="E14" s="247"/>
      <c r="H14" s="266"/>
    </row>
    <row r="15" spans="1:8" x14ac:dyDescent="0.25">
      <c r="A15" s="244"/>
      <c r="B15" s="245"/>
      <c r="C15" s="246"/>
      <c r="D15" s="246"/>
      <c r="E15" s="247"/>
    </row>
    <row r="17" spans="1:5" x14ac:dyDescent="0.25">
      <c r="A17" s="159" t="s">
        <v>15</v>
      </c>
      <c r="B17" s="159"/>
      <c r="C17" s="159"/>
      <c r="D17" s="159"/>
      <c r="E17" s="159"/>
    </row>
    <row r="18" spans="1:5" x14ac:dyDescent="0.25">
      <c r="A18" s="8" t="s">
        <v>1</v>
      </c>
      <c r="B18" s="9" t="s">
        <v>2</v>
      </c>
      <c r="C18" s="10" t="s">
        <v>16</v>
      </c>
      <c r="D18" s="11" t="s">
        <v>17</v>
      </c>
      <c r="E18" s="12" t="s">
        <v>18</v>
      </c>
    </row>
    <row r="19" spans="1:5" x14ac:dyDescent="0.25">
      <c r="A19" s="162" t="s">
        <v>5</v>
      </c>
      <c r="B19" s="5" t="s">
        <v>11</v>
      </c>
      <c r="C19" s="267" t="s">
        <v>132</v>
      </c>
      <c r="D19" s="11"/>
      <c r="E19" s="13">
        <v>41236.400000000001</v>
      </c>
    </row>
    <row r="20" spans="1:5" x14ac:dyDescent="0.25">
      <c r="A20" s="241"/>
      <c r="B20" s="5" t="s">
        <v>13</v>
      </c>
      <c r="C20" s="268" t="s">
        <v>19</v>
      </c>
      <c r="D20" s="14"/>
      <c r="E20" s="13">
        <v>49258.15</v>
      </c>
    </row>
    <row r="21" spans="1:5" x14ac:dyDescent="0.25">
      <c r="A21" s="163"/>
      <c r="B21" s="265" t="s">
        <v>128</v>
      </c>
      <c r="C21" s="267" t="s">
        <v>133</v>
      </c>
      <c r="D21" s="11"/>
      <c r="E21" s="13">
        <v>4888</v>
      </c>
    </row>
    <row r="22" spans="1:5" ht="33" customHeight="1" x14ac:dyDescent="0.25">
      <c r="A22" s="162" t="s">
        <v>8</v>
      </c>
      <c r="B22" s="265" t="s">
        <v>129</v>
      </c>
      <c r="C22" s="269" t="s">
        <v>134</v>
      </c>
      <c r="D22" s="11"/>
      <c r="E22" s="13">
        <v>20535.810000000001</v>
      </c>
    </row>
    <row r="23" spans="1:5" ht="16.5" customHeight="1" x14ac:dyDescent="0.25">
      <c r="A23" s="163"/>
      <c r="B23" s="5" t="s">
        <v>130</v>
      </c>
      <c r="C23" s="268" t="s">
        <v>135</v>
      </c>
      <c r="D23" s="11"/>
      <c r="E23" s="13">
        <v>1795</v>
      </c>
    </row>
    <row r="24" spans="1:5" x14ac:dyDescent="0.25">
      <c r="A24" s="168" t="s">
        <v>10</v>
      </c>
      <c r="B24" s="5" t="s">
        <v>14</v>
      </c>
      <c r="C24" s="268" t="s">
        <v>136</v>
      </c>
      <c r="D24" s="14"/>
      <c r="E24" s="13">
        <v>43488.83</v>
      </c>
    </row>
    <row r="25" spans="1:5" x14ac:dyDescent="0.25">
      <c r="A25" s="168"/>
      <c r="B25" s="5" t="s">
        <v>9</v>
      </c>
      <c r="C25" s="267" t="s">
        <v>137</v>
      </c>
      <c r="D25" s="11"/>
      <c r="E25" s="13">
        <v>38737.96</v>
      </c>
    </row>
    <row r="26" spans="1:5" x14ac:dyDescent="0.25">
      <c r="A26" s="168" t="s">
        <v>12</v>
      </c>
      <c r="B26" s="5" t="s">
        <v>6</v>
      </c>
      <c r="C26" s="267" t="s">
        <v>138</v>
      </c>
      <c r="D26" s="248"/>
      <c r="E26" s="13">
        <v>21341.41</v>
      </c>
    </row>
    <row r="27" spans="1:5" x14ac:dyDescent="0.25">
      <c r="A27" s="168"/>
      <c r="B27" s="5" t="s">
        <v>7</v>
      </c>
      <c r="C27" s="268" t="s">
        <v>139</v>
      </c>
      <c r="D27" s="248"/>
      <c r="E27" s="13">
        <v>6736</v>
      </c>
    </row>
    <row r="28" spans="1:5" ht="15.75" x14ac:dyDescent="0.25">
      <c r="A28" s="168"/>
      <c r="B28" s="5" t="s">
        <v>131</v>
      </c>
      <c r="C28" s="270" t="s">
        <v>140</v>
      </c>
      <c r="D28" s="11"/>
      <c r="E28" s="13">
        <v>18762.54</v>
      </c>
    </row>
  </sheetData>
  <mergeCells count="18">
    <mergeCell ref="E8:E9"/>
    <mergeCell ref="E10:E12"/>
    <mergeCell ref="A22:A23"/>
    <mergeCell ref="A24:A25"/>
    <mergeCell ref="A26:A28"/>
    <mergeCell ref="A1:E1"/>
    <mergeCell ref="A3:A5"/>
    <mergeCell ref="D3:D5"/>
    <mergeCell ref="E3:E5"/>
    <mergeCell ref="A6:A7"/>
    <mergeCell ref="A8:A9"/>
    <mergeCell ref="A10:A12"/>
    <mergeCell ref="D6:D7"/>
    <mergeCell ref="D8:D9"/>
    <mergeCell ref="D10:D12"/>
    <mergeCell ref="E6:E7"/>
    <mergeCell ref="A17:E17"/>
    <mergeCell ref="A19:A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workbookViewId="0">
      <selection activeCell="K69" sqref="K69"/>
    </sheetView>
  </sheetViews>
  <sheetFormatPr defaultRowHeight="15" x14ac:dyDescent="0.25"/>
  <cols>
    <col min="1" max="1" width="24.42578125" customWidth="1"/>
    <col min="2" max="2" width="16.5703125" bestFit="1" customWidth="1"/>
    <col min="3" max="3" width="9.42578125" customWidth="1"/>
    <col min="6" max="6" width="12" bestFit="1" customWidth="1"/>
    <col min="7" max="7" width="11.28515625" customWidth="1"/>
  </cols>
  <sheetData>
    <row r="1" spans="1:9" x14ac:dyDescent="0.25">
      <c r="A1" s="15"/>
      <c r="B1" s="16"/>
      <c r="C1" s="17"/>
      <c r="D1" s="17"/>
      <c r="E1" s="17"/>
      <c r="F1" s="18"/>
      <c r="G1" s="19"/>
      <c r="H1" s="20"/>
    </row>
    <row r="2" spans="1:9" x14ac:dyDescent="0.25">
      <c r="A2" s="15"/>
      <c r="B2" s="16"/>
      <c r="C2" s="17"/>
      <c r="D2" s="17"/>
      <c r="E2" s="17"/>
      <c r="F2" s="18"/>
      <c r="G2" s="19"/>
      <c r="H2" s="20"/>
    </row>
    <row r="3" spans="1:9" x14ac:dyDescent="0.25">
      <c r="A3" s="15"/>
      <c r="B3" s="16"/>
      <c r="C3" s="17"/>
      <c r="D3" s="17"/>
      <c r="E3" s="17"/>
      <c r="F3" s="18"/>
      <c r="G3" s="19"/>
      <c r="H3" s="20"/>
    </row>
    <row r="4" spans="1:9" ht="28.5" customHeight="1" x14ac:dyDescent="0.25">
      <c r="A4" s="15"/>
      <c r="B4" s="16"/>
      <c r="C4" s="17" t="s">
        <v>20</v>
      </c>
      <c r="D4" s="17"/>
      <c r="E4" s="17"/>
      <c r="F4" s="18"/>
      <c r="G4" s="19"/>
      <c r="H4" s="21"/>
    </row>
    <row r="5" spans="1:9" ht="15" customHeight="1" x14ac:dyDescent="0.25">
      <c r="A5" s="15"/>
      <c r="B5" s="16"/>
      <c r="C5" s="17" t="s">
        <v>21</v>
      </c>
      <c r="D5" s="17"/>
      <c r="E5" s="17"/>
      <c r="F5" s="18"/>
      <c r="G5" s="19"/>
      <c r="H5" s="22"/>
    </row>
    <row r="6" spans="1:9" x14ac:dyDescent="0.25">
      <c r="A6" s="23"/>
      <c r="B6" s="16"/>
      <c r="C6" s="17" t="s">
        <v>22</v>
      </c>
      <c r="D6" s="17"/>
      <c r="E6" s="17"/>
      <c r="F6" s="18"/>
      <c r="G6" s="24"/>
      <c r="H6" s="20"/>
    </row>
    <row r="7" spans="1:9" x14ac:dyDescent="0.25">
      <c r="A7" s="228" t="s">
        <v>23</v>
      </c>
      <c r="B7" s="229"/>
      <c r="C7" s="229"/>
      <c r="D7" s="229"/>
      <c r="E7" s="229"/>
      <c r="F7" s="229"/>
      <c r="G7" s="230"/>
      <c r="H7" s="25"/>
    </row>
    <row r="8" spans="1:9" x14ac:dyDescent="0.25">
      <c r="A8" s="231" t="s">
        <v>24</v>
      </c>
      <c r="B8" s="232"/>
      <c r="C8" s="232"/>
      <c r="D8" s="232"/>
      <c r="E8" s="232"/>
      <c r="F8" s="232"/>
      <c r="G8" s="233"/>
      <c r="H8" s="25"/>
    </row>
    <row r="9" spans="1:9" x14ac:dyDescent="0.25">
      <c r="A9" s="234" t="s">
        <v>25</v>
      </c>
      <c r="B9" s="235"/>
      <c r="C9" s="235"/>
      <c r="D9" s="235"/>
      <c r="E9" s="235"/>
      <c r="F9" s="235"/>
      <c r="G9" s="26"/>
      <c r="H9" s="25"/>
    </row>
    <row r="10" spans="1:9" x14ac:dyDescent="0.25">
      <c r="A10" s="236" t="s">
        <v>115</v>
      </c>
      <c r="B10" s="237"/>
      <c r="C10" s="237"/>
      <c r="D10" s="237"/>
      <c r="E10" s="237"/>
      <c r="F10" s="237"/>
      <c r="G10" s="238"/>
      <c r="H10" s="25"/>
      <c r="I10" s="20"/>
    </row>
    <row r="11" spans="1:9" ht="15.75" thickBot="1" x14ac:dyDescent="0.3">
      <c r="A11" s="27" t="s">
        <v>26</v>
      </c>
      <c r="B11" s="28"/>
      <c r="C11" s="29"/>
      <c r="D11" s="239" t="s">
        <v>27</v>
      </c>
      <c r="E11" s="239"/>
      <c r="F11" s="239"/>
      <c r="G11" s="240"/>
      <c r="H11" s="25"/>
      <c r="I11" s="30"/>
    </row>
    <row r="12" spans="1:9" x14ac:dyDescent="0.25">
      <c r="A12" s="31" t="s">
        <v>28</v>
      </c>
      <c r="B12" s="32" t="s">
        <v>29</v>
      </c>
      <c r="C12" s="33" t="s">
        <v>30</v>
      </c>
      <c r="D12" s="34" t="s">
        <v>31</v>
      </c>
      <c r="E12" s="34" t="s">
        <v>32</v>
      </c>
      <c r="F12" s="35" t="s">
        <v>33</v>
      </c>
      <c r="G12" s="36" t="s">
        <v>34</v>
      </c>
      <c r="H12" s="25"/>
      <c r="I12" s="30"/>
    </row>
    <row r="13" spans="1:9" x14ac:dyDescent="0.25">
      <c r="A13" s="212" t="s">
        <v>35</v>
      </c>
      <c r="B13" s="213"/>
      <c r="C13" s="213"/>
      <c r="D13" s="213"/>
      <c r="E13" s="213"/>
      <c r="F13" s="213"/>
      <c r="G13" s="214"/>
      <c r="H13" s="25"/>
      <c r="I13" s="30"/>
    </row>
    <row r="14" spans="1:9" x14ac:dyDescent="0.25">
      <c r="A14" s="37" t="s">
        <v>36</v>
      </c>
      <c r="B14" s="38" t="s">
        <v>37</v>
      </c>
      <c r="C14" s="39">
        <v>1</v>
      </c>
      <c r="D14" s="40">
        <v>20</v>
      </c>
      <c r="E14" s="41">
        <v>0</v>
      </c>
      <c r="F14" s="42">
        <f>(C14*D14)*E14</f>
        <v>0</v>
      </c>
      <c r="G14" s="43"/>
      <c r="H14" s="25"/>
      <c r="I14" s="30"/>
    </row>
    <row r="15" spans="1:9" x14ac:dyDescent="0.25">
      <c r="A15" s="37" t="s">
        <v>38</v>
      </c>
      <c r="B15" s="38" t="s">
        <v>37</v>
      </c>
      <c r="C15" s="39"/>
      <c r="D15" s="40"/>
      <c r="E15" s="41">
        <v>0</v>
      </c>
      <c r="F15" s="42">
        <f>(C15*D15)*E15</f>
        <v>0</v>
      </c>
      <c r="G15" s="43"/>
      <c r="H15" s="25"/>
      <c r="I15" s="30"/>
    </row>
    <row r="16" spans="1:9" x14ac:dyDescent="0.25">
      <c r="A16" s="37" t="s">
        <v>39</v>
      </c>
      <c r="B16" s="44" t="s">
        <v>37</v>
      </c>
      <c r="C16" s="39"/>
      <c r="D16" s="40"/>
      <c r="E16" s="41">
        <v>0</v>
      </c>
      <c r="F16" s="42">
        <f>(C16*D16)*E16</f>
        <v>0</v>
      </c>
      <c r="G16" s="43"/>
      <c r="H16" s="25"/>
      <c r="I16" s="30"/>
    </row>
    <row r="17" spans="1:9" x14ac:dyDescent="0.25">
      <c r="A17" s="45" t="s">
        <v>40</v>
      </c>
      <c r="B17" s="46"/>
      <c r="C17" s="46">
        <f>SUM(C14:C16)</f>
        <v>1</v>
      </c>
      <c r="D17" s="47"/>
      <c r="E17" s="48"/>
      <c r="F17" s="48">
        <f>SUM(F14:F16)</f>
        <v>0</v>
      </c>
      <c r="G17" s="43" t="e">
        <f>F17/F106</f>
        <v>#DIV/0!</v>
      </c>
      <c r="H17" s="25"/>
      <c r="I17" s="30"/>
    </row>
    <row r="18" spans="1:9" x14ac:dyDescent="0.25">
      <c r="A18" s="49"/>
      <c r="B18" s="50"/>
      <c r="C18" s="50"/>
      <c r="D18" s="51"/>
      <c r="E18" s="52"/>
      <c r="F18" s="52"/>
      <c r="G18" s="53"/>
      <c r="H18" s="25"/>
      <c r="I18" s="30"/>
    </row>
    <row r="19" spans="1:9" x14ac:dyDescent="0.25">
      <c r="A19" s="199" t="s">
        <v>41</v>
      </c>
      <c r="B19" s="200"/>
      <c r="C19" s="200"/>
      <c r="D19" s="200"/>
      <c r="E19" s="200"/>
      <c r="F19" s="200"/>
      <c r="G19" s="202"/>
      <c r="H19" s="25"/>
      <c r="I19" s="30"/>
    </row>
    <row r="20" spans="1:9" x14ac:dyDescent="0.25">
      <c r="A20" s="37" t="s">
        <v>42</v>
      </c>
      <c r="B20" s="38" t="s">
        <v>43</v>
      </c>
      <c r="C20" s="54">
        <v>2</v>
      </c>
      <c r="D20" s="40">
        <v>220</v>
      </c>
      <c r="E20" s="55">
        <v>0</v>
      </c>
      <c r="F20" s="42">
        <f>(C20*D20)*E20</f>
        <v>0</v>
      </c>
      <c r="G20" s="43"/>
      <c r="H20" s="25"/>
      <c r="I20" s="30"/>
    </row>
    <row r="21" spans="1:9" x14ac:dyDescent="0.25">
      <c r="A21" s="37" t="s">
        <v>116</v>
      </c>
      <c r="B21" s="56" t="s">
        <v>44</v>
      </c>
      <c r="C21" s="54">
        <v>1</v>
      </c>
      <c r="D21" s="40">
        <v>220</v>
      </c>
      <c r="E21" s="55">
        <v>0</v>
      </c>
      <c r="F21" s="42">
        <f t="shared" ref="F21:F25" si="0">(C21*D21)*E21</f>
        <v>0</v>
      </c>
      <c r="G21" s="43"/>
      <c r="H21" s="25"/>
      <c r="I21" s="30"/>
    </row>
    <row r="22" spans="1:9" x14ac:dyDescent="0.25">
      <c r="A22" s="37" t="s">
        <v>45</v>
      </c>
      <c r="B22" s="38" t="s">
        <v>46</v>
      </c>
      <c r="C22" s="54"/>
      <c r="D22" s="40">
        <v>220</v>
      </c>
      <c r="E22" s="55">
        <v>0</v>
      </c>
      <c r="F22" s="42">
        <f t="shared" si="0"/>
        <v>0</v>
      </c>
      <c r="G22" s="57"/>
      <c r="H22" s="25"/>
      <c r="I22" s="30"/>
    </row>
    <row r="23" spans="1:9" x14ac:dyDescent="0.25">
      <c r="A23" s="37" t="s">
        <v>47</v>
      </c>
      <c r="B23" s="44" t="s">
        <v>48</v>
      </c>
      <c r="C23" s="54">
        <v>3</v>
      </c>
      <c r="D23" s="40">
        <v>220</v>
      </c>
      <c r="E23" s="55">
        <v>0</v>
      </c>
      <c r="F23" s="42">
        <f>(C23*D23)*E23</f>
        <v>0</v>
      </c>
      <c r="G23" s="57"/>
      <c r="H23" s="25"/>
      <c r="I23" s="30"/>
    </row>
    <row r="24" spans="1:9" x14ac:dyDescent="0.25">
      <c r="A24" s="37" t="s">
        <v>50</v>
      </c>
      <c r="B24" s="38" t="s">
        <v>51</v>
      </c>
      <c r="C24" s="54">
        <v>3</v>
      </c>
      <c r="D24" s="40">
        <v>220</v>
      </c>
      <c r="E24" s="55">
        <v>0</v>
      </c>
      <c r="F24" s="42">
        <f>(C24*D24)*E24</f>
        <v>0</v>
      </c>
      <c r="G24" s="57"/>
      <c r="H24" s="25"/>
      <c r="I24" s="30"/>
    </row>
    <row r="25" spans="1:9" x14ac:dyDescent="0.25">
      <c r="A25" s="37" t="s">
        <v>52</v>
      </c>
      <c r="B25" s="38" t="s">
        <v>53</v>
      </c>
      <c r="C25" s="54">
        <v>2</v>
      </c>
      <c r="D25" s="40">
        <v>220</v>
      </c>
      <c r="E25" s="55">
        <v>0</v>
      </c>
      <c r="F25" s="42">
        <f t="shared" si="0"/>
        <v>0</v>
      </c>
      <c r="G25" s="57"/>
      <c r="H25" s="58"/>
      <c r="I25" s="30"/>
    </row>
    <row r="26" spans="1:9" x14ac:dyDescent="0.25">
      <c r="A26" s="45" t="s">
        <v>40</v>
      </c>
      <c r="B26" s="59"/>
      <c r="C26" s="46">
        <f>SUM(C20:C25)</f>
        <v>11</v>
      </c>
      <c r="D26" s="47"/>
      <c r="E26" s="60"/>
      <c r="F26" s="60">
        <f>SUM(F20:F25)</f>
        <v>0</v>
      </c>
      <c r="G26" s="43" t="e">
        <f>F26/F106</f>
        <v>#DIV/0!</v>
      </c>
      <c r="H26" s="58"/>
      <c r="I26" s="30"/>
    </row>
    <row r="27" spans="1:9" x14ac:dyDescent="0.25">
      <c r="A27" s="61"/>
      <c r="B27" s="62"/>
      <c r="C27" s="62"/>
      <c r="D27" s="63"/>
      <c r="E27" s="64"/>
      <c r="F27" s="64"/>
      <c r="G27" s="53"/>
      <c r="H27" s="58"/>
      <c r="I27" s="30"/>
    </row>
    <row r="28" spans="1:9" x14ac:dyDescent="0.25">
      <c r="A28" s="212" t="s">
        <v>54</v>
      </c>
      <c r="B28" s="213"/>
      <c r="C28" s="213"/>
      <c r="D28" s="213"/>
      <c r="E28" s="213"/>
      <c r="F28" s="213"/>
      <c r="G28" s="214"/>
      <c r="H28" s="58"/>
      <c r="I28" s="30"/>
    </row>
    <row r="29" spans="1:9" x14ac:dyDescent="0.25">
      <c r="A29" s="37" t="s">
        <v>55</v>
      </c>
      <c r="B29" s="38" t="s">
        <v>44</v>
      </c>
      <c r="C29" s="54">
        <v>8</v>
      </c>
      <c r="D29" s="40">
        <v>220</v>
      </c>
      <c r="E29" s="55">
        <v>0</v>
      </c>
      <c r="F29" s="41">
        <f>E29*D29*C29</f>
        <v>0</v>
      </c>
      <c r="G29" s="43"/>
      <c r="H29" s="58"/>
      <c r="I29" s="30"/>
    </row>
    <row r="30" spans="1:9" x14ac:dyDescent="0.25">
      <c r="A30" s="37" t="s">
        <v>49</v>
      </c>
      <c r="B30" s="44" t="s">
        <v>48</v>
      </c>
      <c r="C30" s="54"/>
      <c r="D30" s="40">
        <v>220</v>
      </c>
      <c r="E30" s="55">
        <v>0</v>
      </c>
      <c r="F30" s="41">
        <f>C30*D30*E30</f>
        <v>0</v>
      </c>
      <c r="G30" s="43"/>
      <c r="H30" s="25"/>
      <c r="I30" s="20"/>
    </row>
    <row r="31" spans="1:9" x14ac:dyDescent="0.25">
      <c r="A31" s="37" t="s">
        <v>45</v>
      </c>
      <c r="B31" s="38" t="s">
        <v>46</v>
      </c>
      <c r="C31" s="54">
        <v>8</v>
      </c>
      <c r="D31" s="40">
        <v>220</v>
      </c>
      <c r="E31" s="55">
        <v>0</v>
      </c>
      <c r="F31" s="41">
        <f>C31*D31*E31</f>
        <v>0</v>
      </c>
      <c r="G31" s="43"/>
      <c r="H31" s="25"/>
      <c r="I31" s="20"/>
    </row>
    <row r="32" spans="1:9" ht="15" customHeight="1" x14ac:dyDescent="0.25">
      <c r="A32" s="37" t="s">
        <v>47</v>
      </c>
      <c r="B32" s="44" t="s">
        <v>48</v>
      </c>
      <c r="C32" s="54"/>
      <c r="D32" s="40">
        <v>220</v>
      </c>
      <c r="E32" s="55">
        <v>0</v>
      </c>
      <c r="F32" s="41">
        <f>C32*D32*E32</f>
        <v>0</v>
      </c>
      <c r="G32" s="43"/>
      <c r="H32" s="25"/>
      <c r="I32" s="20"/>
    </row>
    <row r="33" spans="1:9" x14ac:dyDescent="0.25">
      <c r="A33" s="37" t="s">
        <v>56</v>
      </c>
      <c r="B33" s="38" t="s">
        <v>51</v>
      </c>
      <c r="C33" s="54"/>
      <c r="D33" s="40">
        <v>220</v>
      </c>
      <c r="E33" s="55">
        <v>0</v>
      </c>
      <c r="F33" s="41">
        <f>C33*D33*E33</f>
        <v>0</v>
      </c>
      <c r="G33" s="43"/>
      <c r="H33" s="25"/>
      <c r="I33" s="20"/>
    </row>
    <row r="34" spans="1:9" x14ac:dyDescent="0.25">
      <c r="A34" s="45" t="s">
        <v>40</v>
      </c>
      <c r="B34" s="59"/>
      <c r="C34" s="46">
        <f>SUM(C29:C33)</f>
        <v>16</v>
      </c>
      <c r="D34" s="47"/>
      <c r="E34" s="60"/>
      <c r="F34" s="65">
        <f>SUM(F29:F33)</f>
        <v>0</v>
      </c>
      <c r="G34" s="43" t="e">
        <f>F34/F106</f>
        <v>#DIV/0!</v>
      </c>
      <c r="H34" s="25"/>
      <c r="I34" s="20"/>
    </row>
    <row r="35" spans="1:9" x14ac:dyDescent="0.25">
      <c r="A35" s="66"/>
      <c r="B35" s="67"/>
      <c r="C35" s="68"/>
      <c r="D35" s="69"/>
      <c r="E35" s="70"/>
      <c r="F35" s="70"/>
      <c r="G35" s="43"/>
      <c r="H35" s="25"/>
      <c r="I35" s="20"/>
    </row>
    <row r="36" spans="1:9" x14ac:dyDescent="0.25">
      <c r="A36" s="215" t="s">
        <v>117</v>
      </c>
      <c r="B36" s="216"/>
      <c r="C36" s="216"/>
      <c r="D36" s="216"/>
      <c r="E36" s="216"/>
      <c r="F36" s="216"/>
      <c r="G36" s="217"/>
      <c r="H36" s="25"/>
      <c r="I36" s="20"/>
    </row>
    <row r="37" spans="1:9" x14ac:dyDescent="0.25">
      <c r="A37" s="218"/>
      <c r="B37" s="219"/>
      <c r="C37" s="219"/>
      <c r="D37" s="219"/>
      <c r="E37" s="219"/>
      <c r="F37" s="219"/>
      <c r="G37" s="220"/>
      <c r="H37" s="25"/>
      <c r="I37" s="20"/>
    </row>
    <row r="38" spans="1:9" x14ac:dyDescent="0.25">
      <c r="A38" s="221"/>
      <c r="B38" s="222"/>
      <c r="C38" s="222"/>
      <c r="D38" s="222"/>
      <c r="E38" s="222"/>
      <c r="F38" s="222"/>
      <c r="G38" s="223"/>
      <c r="H38" s="25"/>
      <c r="I38" s="20"/>
    </row>
    <row r="39" spans="1:9" x14ac:dyDescent="0.25">
      <c r="A39" s="212" t="s">
        <v>57</v>
      </c>
      <c r="B39" s="213"/>
      <c r="C39" s="213"/>
      <c r="D39" s="213"/>
      <c r="E39" s="213"/>
      <c r="F39" s="224"/>
      <c r="G39" s="43"/>
      <c r="H39" s="25"/>
      <c r="I39" s="20"/>
    </row>
    <row r="40" spans="1:9" x14ac:dyDescent="0.25">
      <c r="A40" s="225" t="s">
        <v>58</v>
      </c>
      <c r="B40" s="226"/>
      <c r="C40" s="227"/>
      <c r="D40" s="227"/>
      <c r="E40" s="227"/>
      <c r="F40" s="227"/>
      <c r="G40" s="43"/>
      <c r="H40" s="25"/>
      <c r="I40" s="20"/>
    </row>
    <row r="41" spans="1:9" x14ac:dyDescent="0.25">
      <c r="A41" s="71" t="s">
        <v>59</v>
      </c>
      <c r="B41" s="72"/>
      <c r="C41" s="73">
        <f>(C17+C26+C34)-C42</f>
        <v>20</v>
      </c>
      <c r="D41" s="74">
        <v>937</v>
      </c>
      <c r="E41" s="75">
        <v>0.2</v>
      </c>
      <c r="F41" s="70">
        <v>0</v>
      </c>
      <c r="G41" s="43"/>
      <c r="H41" s="25"/>
      <c r="I41" s="76"/>
    </row>
    <row r="42" spans="1:9" x14ac:dyDescent="0.25">
      <c r="A42" s="77" t="s">
        <v>60</v>
      </c>
      <c r="B42" s="78"/>
      <c r="C42" s="79">
        <f>C29</f>
        <v>8</v>
      </c>
      <c r="D42" s="80">
        <f>F29/16</f>
        <v>0</v>
      </c>
      <c r="E42" s="81">
        <v>0.3</v>
      </c>
      <c r="F42" s="82">
        <f>E42*D42*C42</f>
        <v>0</v>
      </c>
      <c r="G42" s="83"/>
      <c r="H42" s="25"/>
      <c r="I42" s="20"/>
    </row>
    <row r="43" spans="1:9" x14ac:dyDescent="0.25">
      <c r="A43" s="71" t="s">
        <v>61</v>
      </c>
      <c r="B43" s="72"/>
      <c r="C43" s="84">
        <f>C34/2</f>
        <v>8</v>
      </c>
      <c r="D43" s="85"/>
      <c r="E43" s="75">
        <v>0.2</v>
      </c>
      <c r="F43" s="70">
        <f>F34/2*E43</f>
        <v>0</v>
      </c>
      <c r="G43" s="43"/>
      <c r="H43" s="25"/>
      <c r="I43" s="20"/>
    </row>
    <row r="44" spans="1:9" x14ac:dyDescent="0.25">
      <c r="A44" s="45" t="s">
        <v>40</v>
      </c>
      <c r="B44" s="86"/>
      <c r="C44" s="46"/>
      <c r="D44" s="47"/>
      <c r="E44" s="60"/>
      <c r="F44" s="60">
        <f>SUM(F41:F43)</f>
        <v>0</v>
      </c>
      <c r="G44" s="43" t="e">
        <f>F44/F106</f>
        <v>#DIV/0!</v>
      </c>
      <c r="H44" s="25"/>
      <c r="I44" s="20"/>
    </row>
    <row r="45" spans="1:9" ht="15" customHeight="1" x14ac:dyDescent="0.25">
      <c r="A45" s="66"/>
      <c r="B45" s="87"/>
      <c r="C45" s="68"/>
      <c r="D45" s="69"/>
      <c r="E45" s="70"/>
      <c r="F45" s="70"/>
      <c r="G45" s="43"/>
      <c r="H45" s="88"/>
      <c r="I45" s="89"/>
    </row>
    <row r="46" spans="1:9" ht="15.75" thickBot="1" x14ac:dyDescent="0.3">
      <c r="A46" s="172" t="s">
        <v>62</v>
      </c>
      <c r="B46" s="197"/>
      <c r="C46" s="198"/>
      <c r="D46" s="198"/>
      <c r="E46" s="198"/>
      <c r="F46" s="90">
        <f>F44+F34+F26+F17</f>
        <v>0</v>
      </c>
      <c r="G46" s="91" t="e">
        <f>F46/F106</f>
        <v>#DIV/0!</v>
      </c>
      <c r="H46" s="25"/>
      <c r="I46" s="20"/>
    </row>
    <row r="47" spans="1:9" ht="15.75" thickBot="1" x14ac:dyDescent="0.3">
      <c r="A47" s="92"/>
      <c r="B47" s="93"/>
      <c r="C47" s="94"/>
      <c r="D47" s="94"/>
      <c r="E47" s="94"/>
      <c r="F47" s="95"/>
      <c r="G47" s="96"/>
      <c r="H47" s="25"/>
      <c r="I47" s="20"/>
    </row>
    <row r="48" spans="1:9" x14ac:dyDescent="0.25">
      <c r="A48" s="206" t="s">
        <v>63</v>
      </c>
      <c r="B48" s="207"/>
      <c r="C48" s="207"/>
      <c r="D48" s="207"/>
      <c r="E48" s="207"/>
      <c r="F48" s="207"/>
      <c r="G48" s="208"/>
      <c r="H48" s="25"/>
      <c r="I48" s="20"/>
    </row>
    <row r="49" spans="1:9" x14ac:dyDescent="0.25">
      <c r="A49" s="209" t="s">
        <v>64</v>
      </c>
      <c r="B49" s="210"/>
      <c r="C49" s="210"/>
      <c r="D49" s="210"/>
      <c r="E49" s="211"/>
      <c r="F49" s="97">
        <v>80000</v>
      </c>
      <c r="G49" s="43"/>
      <c r="H49" s="25"/>
      <c r="I49" s="20"/>
    </row>
    <row r="50" spans="1:9" ht="15.75" thickBot="1" x14ac:dyDescent="0.3">
      <c r="A50" s="172" t="s">
        <v>65</v>
      </c>
      <c r="B50" s="197"/>
      <c r="C50" s="198"/>
      <c r="D50" s="198"/>
      <c r="E50" s="198"/>
      <c r="F50" s="98">
        <f>F49</f>
        <v>80000</v>
      </c>
      <c r="G50" s="91" t="e">
        <f>F50/F106</f>
        <v>#DIV/0!</v>
      </c>
      <c r="H50" s="25"/>
      <c r="I50" s="20"/>
    </row>
    <row r="51" spans="1:9" x14ac:dyDescent="0.25">
      <c r="A51" s="92"/>
      <c r="B51" s="93"/>
      <c r="C51" s="94"/>
      <c r="D51" s="94"/>
      <c r="E51" s="94"/>
      <c r="F51" s="95"/>
      <c r="G51" s="96"/>
      <c r="H51" s="25"/>
    </row>
    <row r="52" spans="1:9" x14ac:dyDescent="0.25">
      <c r="A52" s="27" t="s">
        <v>66</v>
      </c>
      <c r="B52" s="28"/>
      <c r="C52" s="94"/>
      <c r="D52" s="94"/>
      <c r="E52" s="94"/>
      <c r="F52" s="95"/>
      <c r="G52" s="96"/>
      <c r="H52" s="25"/>
    </row>
    <row r="53" spans="1:9" x14ac:dyDescent="0.25">
      <c r="A53" s="99" t="s">
        <v>67</v>
      </c>
      <c r="B53" s="100"/>
      <c r="C53" s="94"/>
      <c r="D53" s="94"/>
      <c r="E53" s="94"/>
      <c r="F53" s="95"/>
      <c r="G53" s="96"/>
      <c r="H53" s="25"/>
    </row>
    <row r="54" spans="1:9" ht="15.75" thickBot="1" x14ac:dyDescent="0.3">
      <c r="A54" s="99" t="s">
        <v>68</v>
      </c>
      <c r="B54" s="100" t="s">
        <v>69</v>
      </c>
      <c r="C54" s="94"/>
      <c r="D54" s="94"/>
      <c r="E54" s="94"/>
      <c r="F54" s="95"/>
      <c r="G54" s="96"/>
      <c r="H54" s="25"/>
    </row>
    <row r="55" spans="1:9" x14ac:dyDescent="0.25">
      <c r="A55" s="175" t="s">
        <v>70</v>
      </c>
      <c r="B55" s="176"/>
      <c r="C55" s="177"/>
      <c r="D55" s="177"/>
      <c r="E55" s="177"/>
      <c r="F55" s="101">
        <v>41</v>
      </c>
      <c r="G55" s="36"/>
      <c r="H55" s="25"/>
    </row>
    <row r="56" spans="1:9" x14ac:dyDescent="0.25">
      <c r="A56" s="187" t="s">
        <v>71</v>
      </c>
      <c r="B56" s="188"/>
      <c r="C56" s="189"/>
      <c r="D56" s="189"/>
      <c r="E56" s="189"/>
      <c r="F56" s="105">
        <f>SUM(C41:C42)</f>
        <v>28</v>
      </c>
      <c r="G56" s="43"/>
      <c r="H56" s="25"/>
    </row>
    <row r="57" spans="1:9" x14ac:dyDescent="0.25">
      <c r="A57" s="187" t="s">
        <v>72</v>
      </c>
      <c r="B57" s="188"/>
      <c r="C57" s="189"/>
      <c r="D57" s="189"/>
      <c r="E57" s="189"/>
      <c r="F57" s="105">
        <v>2</v>
      </c>
      <c r="G57" s="43"/>
      <c r="H57" s="25"/>
    </row>
    <row r="58" spans="1:9" ht="57" customHeight="1" thickBot="1" x14ac:dyDescent="0.3">
      <c r="A58" s="172" t="s">
        <v>73</v>
      </c>
      <c r="B58" s="197"/>
      <c r="C58" s="198"/>
      <c r="D58" s="198"/>
      <c r="E58" s="198"/>
      <c r="F58" s="90">
        <f>F55*F56*F57/6</f>
        <v>382.66666666666669</v>
      </c>
      <c r="G58" s="91" t="e">
        <f>F58/F106</f>
        <v>#DIV/0!</v>
      </c>
      <c r="H58" s="25"/>
    </row>
    <row r="59" spans="1:9" ht="53.25" customHeight="1" x14ac:dyDescent="0.25">
      <c r="A59" s="92"/>
      <c r="B59" s="93"/>
      <c r="C59" s="94"/>
      <c r="D59" s="94"/>
      <c r="E59" s="94"/>
      <c r="F59" s="95"/>
      <c r="G59" s="96"/>
      <c r="H59" s="25"/>
    </row>
    <row r="60" spans="1:9" ht="15.75" thickBot="1" x14ac:dyDescent="0.3">
      <c r="A60" s="199" t="s">
        <v>74</v>
      </c>
      <c r="B60" s="200"/>
      <c r="C60" s="200"/>
      <c r="D60" s="200"/>
      <c r="E60" s="200"/>
      <c r="F60" s="201"/>
      <c r="G60" s="202"/>
      <c r="H60" s="25"/>
    </row>
    <row r="61" spans="1:9" ht="15.75" thickBot="1" x14ac:dyDescent="0.3">
      <c r="A61" s="106" t="s">
        <v>75</v>
      </c>
      <c r="B61" s="107"/>
      <c r="C61" s="107"/>
      <c r="D61" s="107"/>
      <c r="E61" s="108"/>
      <c r="F61" s="109">
        <v>0</v>
      </c>
      <c r="G61" s="110"/>
      <c r="H61" s="25"/>
    </row>
    <row r="62" spans="1:9" x14ac:dyDescent="0.25">
      <c r="A62" s="111"/>
      <c r="B62" s="112"/>
      <c r="C62" s="112"/>
      <c r="D62" s="113"/>
      <c r="E62" s="114"/>
      <c r="F62" s="115">
        <f>C62*E62</f>
        <v>0</v>
      </c>
      <c r="G62" s="116" t="e">
        <f>F62/F106</f>
        <v>#DIV/0!</v>
      </c>
      <c r="H62" s="25"/>
    </row>
    <row r="63" spans="1:9" x14ac:dyDescent="0.25">
      <c r="A63" s="117"/>
      <c r="B63" s="54"/>
      <c r="C63" s="118"/>
      <c r="D63" s="112"/>
      <c r="E63" s="119"/>
      <c r="F63" s="120">
        <f>C63*E63</f>
        <v>0</v>
      </c>
      <c r="G63" s="121" t="e">
        <f>F63/F106</f>
        <v>#DIV/0!</v>
      </c>
      <c r="H63" s="25"/>
    </row>
    <row r="64" spans="1:9" ht="15.75" thickBot="1" x14ac:dyDescent="0.3">
      <c r="A64" s="122" t="s">
        <v>76</v>
      </c>
      <c r="B64" s="123"/>
      <c r="C64" s="124"/>
      <c r="D64" s="124"/>
      <c r="E64" s="125"/>
      <c r="F64" s="126">
        <f>SUM(F61:F62)</f>
        <v>0</v>
      </c>
      <c r="G64" s="116" t="e">
        <f>F64/F106</f>
        <v>#DIV/0!</v>
      </c>
      <c r="H64" s="25"/>
    </row>
    <row r="65" spans="1:8" x14ac:dyDescent="0.25">
      <c r="A65" s="92"/>
      <c r="B65" s="93"/>
      <c r="C65" s="94"/>
      <c r="D65" s="94"/>
      <c r="E65" s="94"/>
      <c r="F65" s="95"/>
      <c r="G65" s="96"/>
      <c r="H65" s="25"/>
    </row>
    <row r="66" spans="1:8" x14ac:dyDescent="0.25">
      <c r="A66" s="27" t="s">
        <v>77</v>
      </c>
      <c r="B66" s="28"/>
      <c r="C66" s="94"/>
      <c r="D66" s="94"/>
      <c r="E66" s="94"/>
      <c r="F66" s="95"/>
      <c r="G66" s="96"/>
      <c r="H66" s="25"/>
    </row>
    <row r="67" spans="1:8" x14ac:dyDescent="0.25">
      <c r="A67" s="99" t="s">
        <v>78</v>
      </c>
      <c r="B67" s="100"/>
      <c r="C67" s="94"/>
      <c r="D67" s="94"/>
      <c r="E67" s="94"/>
      <c r="F67" s="95"/>
      <c r="G67" s="96"/>
      <c r="H67" s="25"/>
    </row>
    <row r="68" spans="1:8" x14ac:dyDescent="0.25">
      <c r="A68" s="99" t="s">
        <v>79</v>
      </c>
      <c r="B68" s="100"/>
      <c r="C68" s="94"/>
      <c r="D68" s="94"/>
      <c r="E68" s="94"/>
      <c r="F68" s="95"/>
      <c r="G68" s="96"/>
      <c r="H68" s="25"/>
    </row>
    <row r="69" spans="1:8" ht="15.75" thickBot="1" x14ac:dyDescent="0.3">
      <c r="A69" s="99" t="s">
        <v>80</v>
      </c>
      <c r="B69" s="100"/>
      <c r="C69" s="94"/>
      <c r="D69" s="94"/>
      <c r="E69" s="94"/>
      <c r="F69" s="95"/>
      <c r="G69" s="96"/>
      <c r="H69" s="25"/>
    </row>
    <row r="70" spans="1:8" x14ac:dyDescent="0.25">
      <c r="A70" s="203" t="s">
        <v>81</v>
      </c>
      <c r="B70" s="204"/>
      <c r="C70" s="204"/>
      <c r="D70" s="204"/>
      <c r="E70" s="204"/>
      <c r="F70" s="205"/>
      <c r="G70" s="36"/>
      <c r="H70" s="25"/>
    </row>
    <row r="71" spans="1:8" x14ac:dyDescent="0.25">
      <c r="A71" s="192" t="s">
        <v>82</v>
      </c>
      <c r="B71" s="193"/>
      <c r="C71" s="193"/>
      <c r="D71" s="193"/>
      <c r="E71" s="188"/>
      <c r="F71" s="42">
        <f>F46</f>
        <v>0</v>
      </c>
      <c r="G71" s="43"/>
      <c r="H71" s="25"/>
    </row>
    <row r="72" spans="1:8" x14ac:dyDescent="0.25">
      <c r="A72" s="192" t="s">
        <v>83</v>
      </c>
      <c r="B72" s="193"/>
      <c r="C72" s="193"/>
      <c r="D72" s="193"/>
      <c r="E72" s="188"/>
      <c r="F72" s="42">
        <f>F71*1%</f>
        <v>0</v>
      </c>
      <c r="G72" s="43"/>
      <c r="H72" s="25"/>
    </row>
    <row r="73" spans="1:8" x14ac:dyDescent="0.25">
      <c r="A73" s="192" t="s">
        <v>84</v>
      </c>
      <c r="B73" s="193"/>
      <c r="C73" s="193"/>
      <c r="D73" s="193"/>
      <c r="E73" s="188"/>
      <c r="F73" s="105"/>
      <c r="G73" s="43"/>
      <c r="H73" s="127"/>
    </row>
    <row r="74" spans="1:8" x14ac:dyDescent="0.25">
      <c r="A74" s="187" t="s">
        <v>85</v>
      </c>
      <c r="B74" s="188"/>
      <c r="C74" s="189"/>
      <c r="D74" s="189"/>
      <c r="E74" s="189"/>
      <c r="F74" s="128">
        <v>6.5</v>
      </c>
      <c r="G74" s="43"/>
      <c r="H74" s="25"/>
    </row>
    <row r="75" spans="1:8" x14ac:dyDescent="0.25">
      <c r="A75" s="187" t="s">
        <v>86</v>
      </c>
      <c r="B75" s="188"/>
      <c r="C75" s="189"/>
      <c r="D75" s="189"/>
      <c r="E75" s="189"/>
      <c r="F75" s="105">
        <v>4</v>
      </c>
      <c r="G75" s="43"/>
      <c r="H75" s="25"/>
    </row>
    <row r="76" spans="1:8" x14ac:dyDescent="0.25">
      <c r="A76" s="187" t="s">
        <v>87</v>
      </c>
      <c r="B76" s="188"/>
      <c r="C76" s="189"/>
      <c r="D76" s="189"/>
      <c r="E76" s="189"/>
      <c r="F76" s="105">
        <v>22</v>
      </c>
      <c r="G76" s="43"/>
      <c r="H76" s="127"/>
    </row>
    <row r="77" spans="1:8" x14ac:dyDescent="0.25">
      <c r="A77" s="187" t="s">
        <v>88</v>
      </c>
      <c r="B77" s="188"/>
      <c r="C77" s="189"/>
      <c r="D77" s="189"/>
      <c r="E77" s="189"/>
      <c r="F77" s="42">
        <f>F73*F74*F75*F76</f>
        <v>0</v>
      </c>
      <c r="G77" s="43"/>
      <c r="H77" s="25"/>
    </row>
    <row r="78" spans="1:8" ht="15.75" thickBot="1" x14ac:dyDescent="0.3">
      <c r="A78" s="172" t="s">
        <v>89</v>
      </c>
      <c r="B78" s="173"/>
      <c r="C78" s="174"/>
      <c r="D78" s="174"/>
      <c r="E78" s="174"/>
      <c r="F78" s="129">
        <f>-F72+F77</f>
        <v>0</v>
      </c>
      <c r="G78" s="91" t="e">
        <f>F78/F106</f>
        <v>#DIV/0!</v>
      </c>
      <c r="H78" s="25"/>
    </row>
    <row r="79" spans="1:8" x14ac:dyDescent="0.25">
      <c r="A79" s="130"/>
      <c r="B79" s="131"/>
      <c r="C79" s="131"/>
      <c r="D79" s="131"/>
      <c r="E79" s="131"/>
      <c r="F79" s="132"/>
      <c r="G79" s="96"/>
      <c r="H79" s="25"/>
    </row>
    <row r="80" spans="1:8" x14ac:dyDescent="0.25">
      <c r="A80" s="27" t="s">
        <v>90</v>
      </c>
      <c r="B80" s="28"/>
      <c r="C80" s="94"/>
      <c r="D80" s="94"/>
      <c r="E80" s="94"/>
      <c r="F80" s="95"/>
      <c r="G80" s="96"/>
      <c r="H80" s="25"/>
    </row>
    <row r="81" spans="1:9" x14ac:dyDescent="0.25">
      <c r="A81" s="99" t="s">
        <v>91</v>
      </c>
      <c r="B81" s="100"/>
      <c r="C81" s="94"/>
      <c r="D81" s="94"/>
      <c r="E81" s="94"/>
      <c r="F81" s="95"/>
      <c r="G81" s="96"/>
      <c r="H81" s="25"/>
    </row>
    <row r="82" spans="1:9" ht="15.75" thickBot="1" x14ac:dyDescent="0.3">
      <c r="A82" s="27" t="s">
        <v>92</v>
      </c>
      <c r="B82" s="28"/>
      <c r="C82" s="94"/>
      <c r="D82" s="94"/>
      <c r="E82" s="94"/>
      <c r="F82" s="95"/>
      <c r="G82" s="96"/>
      <c r="H82" s="25"/>
    </row>
    <row r="83" spans="1:9" x14ac:dyDescent="0.25">
      <c r="A83" s="175" t="s">
        <v>93</v>
      </c>
      <c r="B83" s="176"/>
      <c r="C83" s="177"/>
      <c r="D83" s="177"/>
      <c r="E83" s="177"/>
      <c r="F83" s="133">
        <f>F73</f>
        <v>0</v>
      </c>
      <c r="G83" s="36"/>
      <c r="H83" s="25"/>
      <c r="I83" s="20"/>
    </row>
    <row r="84" spans="1:9" x14ac:dyDescent="0.25">
      <c r="A84" s="187" t="s">
        <v>94</v>
      </c>
      <c r="B84" s="188"/>
      <c r="C84" s="189"/>
      <c r="D84" s="189"/>
      <c r="E84" s="189"/>
      <c r="F84" s="134">
        <v>30</v>
      </c>
      <c r="G84" s="43"/>
      <c r="H84" s="25"/>
      <c r="I84" s="135"/>
    </row>
    <row r="85" spans="1:9" x14ac:dyDescent="0.25">
      <c r="A85" s="187" t="s">
        <v>95</v>
      </c>
      <c r="B85" s="188"/>
      <c r="C85" s="189"/>
      <c r="D85" s="189"/>
      <c r="E85" s="189"/>
      <c r="F85" s="105">
        <v>22</v>
      </c>
      <c r="G85" s="43"/>
      <c r="H85" s="25"/>
      <c r="I85" s="20"/>
    </row>
    <row r="86" spans="1:9" x14ac:dyDescent="0.25">
      <c r="A86" s="192" t="s">
        <v>96</v>
      </c>
      <c r="B86" s="193"/>
      <c r="C86" s="193"/>
      <c r="D86" s="193"/>
      <c r="E86" s="188"/>
      <c r="F86" s="136">
        <f>F87/100*1</f>
        <v>0</v>
      </c>
      <c r="G86" s="137"/>
      <c r="H86" s="25"/>
      <c r="I86" s="20"/>
    </row>
    <row r="87" spans="1:9" ht="15.75" thickBot="1" x14ac:dyDescent="0.3">
      <c r="A87" s="172" t="s">
        <v>97</v>
      </c>
      <c r="B87" s="173"/>
      <c r="C87" s="174"/>
      <c r="D87" s="174"/>
      <c r="E87" s="174"/>
      <c r="F87" s="138">
        <f>F83*F84*F85</f>
        <v>0</v>
      </c>
      <c r="G87" s="91" t="e">
        <f>F87/F106</f>
        <v>#DIV/0!</v>
      </c>
      <c r="H87" s="25"/>
      <c r="I87" s="20"/>
    </row>
    <row r="88" spans="1:9" x14ac:dyDescent="0.25">
      <c r="A88" s="130"/>
      <c r="B88" s="131"/>
      <c r="C88" s="131"/>
      <c r="D88" s="131"/>
      <c r="E88" s="131"/>
      <c r="F88" s="95"/>
      <c r="G88" s="96"/>
      <c r="H88" s="127"/>
      <c r="I88" s="20"/>
    </row>
    <row r="89" spans="1:9" ht="15.75" thickBot="1" x14ac:dyDescent="0.3">
      <c r="A89" s="139" t="s">
        <v>98</v>
      </c>
      <c r="B89" s="140"/>
      <c r="C89" s="131"/>
      <c r="D89" s="131"/>
      <c r="E89" s="131"/>
      <c r="F89" s="95"/>
      <c r="G89" s="96"/>
      <c r="H89" s="25"/>
      <c r="I89" s="20"/>
    </row>
    <row r="90" spans="1:9" ht="15.75" thickBot="1" x14ac:dyDescent="0.3">
      <c r="A90" s="194" t="s">
        <v>99</v>
      </c>
      <c r="B90" s="195"/>
      <c r="C90" s="195"/>
      <c r="D90" s="195"/>
      <c r="E90" s="196"/>
      <c r="F90" s="141">
        <v>0</v>
      </c>
      <c r="G90" s="142" t="e">
        <f>F90/F106</f>
        <v>#DIV/0!</v>
      </c>
      <c r="H90" s="25"/>
      <c r="I90" s="20"/>
    </row>
    <row r="91" spans="1:9" x14ac:dyDescent="0.25">
      <c r="A91" s="143"/>
      <c r="B91" s="144"/>
      <c r="C91" s="144"/>
      <c r="D91" s="144"/>
      <c r="E91" s="144"/>
      <c r="F91" s="95"/>
      <c r="G91" s="96"/>
      <c r="H91" s="145"/>
      <c r="I91" s="146"/>
    </row>
    <row r="92" spans="1:9" ht="15.75" thickBot="1" x14ac:dyDescent="0.3">
      <c r="A92" s="27" t="s">
        <v>100</v>
      </c>
      <c r="B92" s="28"/>
      <c r="C92" s="94"/>
      <c r="D92" s="94"/>
      <c r="E92" s="94"/>
      <c r="F92" s="95"/>
      <c r="G92" s="96"/>
      <c r="H92" s="145"/>
      <c r="I92" s="146"/>
    </row>
    <row r="93" spans="1:9" x14ac:dyDescent="0.25">
      <c r="A93" s="184" t="s">
        <v>101</v>
      </c>
      <c r="B93" s="185"/>
      <c r="C93" s="185"/>
      <c r="D93" s="185"/>
      <c r="E93" s="185"/>
      <c r="F93" s="185"/>
      <c r="G93" s="186"/>
      <c r="H93" s="145"/>
      <c r="I93" s="146"/>
    </row>
    <row r="94" spans="1:9" x14ac:dyDescent="0.25">
      <c r="A94" s="187" t="s">
        <v>102</v>
      </c>
      <c r="B94" s="188"/>
      <c r="C94" s="189"/>
      <c r="D94" s="189"/>
      <c r="E94" s="189"/>
      <c r="F94" s="42">
        <f>F90</f>
        <v>0</v>
      </c>
      <c r="G94" s="43"/>
      <c r="H94" s="89"/>
      <c r="I94" s="146"/>
    </row>
    <row r="95" spans="1:9" x14ac:dyDescent="0.25">
      <c r="A95" s="169" t="s">
        <v>103</v>
      </c>
      <c r="B95" s="170"/>
      <c r="C95" s="171"/>
      <c r="D95" s="171"/>
      <c r="E95" s="171"/>
      <c r="F95" s="147">
        <v>0.15</v>
      </c>
      <c r="G95" s="43"/>
      <c r="H95" s="25"/>
      <c r="I95" s="20"/>
    </row>
    <row r="96" spans="1:9" x14ac:dyDescent="0.25">
      <c r="A96" s="187" t="s">
        <v>104</v>
      </c>
      <c r="B96" s="188"/>
      <c r="C96" s="189"/>
      <c r="D96" s="189"/>
      <c r="E96" s="189"/>
      <c r="F96" s="42">
        <f>F94*F95</f>
        <v>0</v>
      </c>
      <c r="G96" s="43" t="e">
        <f>F96/F106</f>
        <v>#DIV/0!</v>
      </c>
      <c r="H96" s="25"/>
      <c r="I96" s="20"/>
    </row>
    <row r="97" spans="1:9" ht="15.75" thickBot="1" x14ac:dyDescent="0.3">
      <c r="A97" s="190" t="s">
        <v>105</v>
      </c>
      <c r="B97" s="191"/>
      <c r="C97" s="191"/>
      <c r="D97" s="191"/>
      <c r="E97" s="173"/>
      <c r="F97" s="129">
        <f>F96</f>
        <v>0</v>
      </c>
      <c r="G97" s="91" t="e">
        <f>F97/F106</f>
        <v>#DIV/0!</v>
      </c>
      <c r="H97" s="20"/>
      <c r="I97" s="20"/>
    </row>
    <row r="98" spans="1:9" x14ac:dyDescent="0.25">
      <c r="A98" s="92"/>
      <c r="B98" s="93"/>
      <c r="C98" s="94"/>
      <c r="D98" s="94"/>
      <c r="E98" s="94"/>
      <c r="F98" s="95"/>
      <c r="G98" s="96"/>
      <c r="H98" s="20"/>
      <c r="I98" s="20"/>
    </row>
    <row r="99" spans="1:9" ht="15.75" thickBot="1" x14ac:dyDescent="0.3">
      <c r="A99" s="27" t="s">
        <v>106</v>
      </c>
      <c r="B99" s="28"/>
      <c r="C99" s="94"/>
      <c r="D99" s="94"/>
      <c r="E99" s="94"/>
      <c r="F99" s="95"/>
      <c r="G99" s="96"/>
    </row>
    <row r="100" spans="1:9" x14ac:dyDescent="0.25">
      <c r="A100" s="175" t="s">
        <v>107</v>
      </c>
      <c r="B100" s="176"/>
      <c r="C100" s="177"/>
      <c r="D100" s="177"/>
      <c r="E100" s="177"/>
      <c r="F100" s="101">
        <f>F97+F94</f>
        <v>0</v>
      </c>
      <c r="G100" s="36"/>
    </row>
    <row r="101" spans="1:9" x14ac:dyDescent="0.25">
      <c r="A101" s="169" t="s">
        <v>108</v>
      </c>
      <c r="B101" s="170"/>
      <c r="C101" s="171"/>
      <c r="D101" s="171"/>
      <c r="E101" s="148">
        <f>(100-F101)/100</f>
        <v>1</v>
      </c>
      <c r="F101" s="149"/>
      <c r="G101" s="43"/>
    </row>
    <row r="102" spans="1:9" ht="15.75" thickBot="1" x14ac:dyDescent="0.3">
      <c r="A102" s="172" t="s">
        <v>109</v>
      </c>
      <c r="B102" s="173"/>
      <c r="C102" s="174"/>
      <c r="D102" s="174"/>
      <c r="E102" s="174"/>
      <c r="F102" s="138">
        <f>(F100/E101)-F100</f>
        <v>0</v>
      </c>
      <c r="G102" s="91" t="e">
        <f>F102/F106</f>
        <v>#DIV/0!</v>
      </c>
    </row>
    <row r="103" spans="1:9" x14ac:dyDescent="0.25">
      <c r="A103" s="92"/>
      <c r="B103" s="93"/>
      <c r="C103" s="94"/>
      <c r="D103" s="94"/>
      <c r="E103" s="94"/>
      <c r="F103" s="95"/>
      <c r="G103" s="96"/>
    </row>
    <row r="104" spans="1:9" ht="15.75" thickBot="1" x14ac:dyDescent="0.3">
      <c r="A104" s="27" t="s">
        <v>110</v>
      </c>
      <c r="B104" s="28"/>
      <c r="C104" s="29"/>
      <c r="D104" s="29"/>
      <c r="E104" s="29"/>
      <c r="F104" s="150"/>
      <c r="G104" s="96"/>
    </row>
    <row r="105" spans="1:9" x14ac:dyDescent="0.25">
      <c r="A105" s="175" t="s">
        <v>111</v>
      </c>
      <c r="B105" s="176"/>
      <c r="C105" s="177"/>
      <c r="D105" s="177"/>
      <c r="E105" s="177"/>
      <c r="F105" s="151" t="s">
        <v>112</v>
      </c>
      <c r="G105" s="36"/>
    </row>
    <row r="106" spans="1:9" x14ac:dyDescent="0.25">
      <c r="A106" s="178" t="s">
        <v>113</v>
      </c>
      <c r="B106" s="179"/>
      <c r="C106" s="180"/>
      <c r="D106" s="180"/>
      <c r="E106" s="180"/>
      <c r="F106" s="152">
        <f>F100+F102</f>
        <v>0</v>
      </c>
      <c r="G106" s="153" t="e">
        <f>F106/F106</f>
        <v>#DIV/0!</v>
      </c>
    </row>
    <row r="107" spans="1:9" ht="15.75" thickBot="1" x14ac:dyDescent="0.3">
      <c r="A107" s="181" t="s">
        <v>114</v>
      </c>
      <c r="B107" s="182"/>
      <c r="C107" s="182"/>
      <c r="D107" s="183"/>
      <c r="E107" s="154">
        <v>12</v>
      </c>
      <c r="F107" s="155">
        <f>F106*E107</f>
        <v>0</v>
      </c>
      <c r="G107" s="156"/>
    </row>
    <row r="108" spans="1:9" x14ac:dyDescent="0.25">
      <c r="A108" s="20"/>
      <c r="B108" s="20"/>
      <c r="C108" s="157"/>
      <c r="D108" s="157"/>
      <c r="E108" s="157"/>
      <c r="F108" s="158"/>
      <c r="G108" s="157"/>
    </row>
    <row r="109" spans="1:9" x14ac:dyDescent="0.25">
      <c r="A109" s="20"/>
      <c r="B109" s="20"/>
      <c r="C109" s="157"/>
      <c r="D109" s="157"/>
      <c r="E109" s="157"/>
      <c r="F109" s="76"/>
      <c r="G109" s="157"/>
    </row>
    <row r="110" spans="1:9" x14ac:dyDescent="0.25">
      <c r="A110" s="20"/>
      <c r="B110" s="20"/>
      <c r="C110" s="157"/>
      <c r="D110" s="157"/>
      <c r="E110" s="157"/>
      <c r="F110" s="76"/>
      <c r="G110" s="157"/>
    </row>
    <row r="111" spans="1:9" x14ac:dyDescent="0.25">
      <c r="A111" s="20"/>
      <c r="B111" s="20"/>
      <c r="C111" s="157"/>
      <c r="D111" s="157"/>
      <c r="E111" s="157"/>
      <c r="F111" s="158"/>
      <c r="G111" s="157"/>
    </row>
  </sheetData>
  <mergeCells count="47">
    <mergeCell ref="A13:G13"/>
    <mergeCell ref="A7:G7"/>
    <mergeCell ref="A8:G8"/>
    <mergeCell ref="A9:F9"/>
    <mergeCell ref="A10:G10"/>
    <mergeCell ref="D11:G11"/>
    <mergeCell ref="A56:E56"/>
    <mergeCell ref="A19:G19"/>
    <mergeCell ref="A28:G28"/>
    <mergeCell ref="A36:G37"/>
    <mergeCell ref="A38:G38"/>
    <mergeCell ref="A39:F39"/>
    <mergeCell ref="A40:F40"/>
    <mergeCell ref="A46:E46"/>
    <mergeCell ref="A48:G48"/>
    <mergeCell ref="A49:E49"/>
    <mergeCell ref="A50:E50"/>
    <mergeCell ref="A55:E55"/>
    <mergeCell ref="A78:E78"/>
    <mergeCell ref="A57:E57"/>
    <mergeCell ref="A58:E58"/>
    <mergeCell ref="A60:G60"/>
    <mergeCell ref="A70:F70"/>
    <mergeCell ref="A71:E71"/>
    <mergeCell ref="A72:E72"/>
    <mergeCell ref="A73:E73"/>
    <mergeCell ref="A74:E74"/>
    <mergeCell ref="A75:E75"/>
    <mergeCell ref="A76:E76"/>
    <mergeCell ref="A77:E77"/>
    <mergeCell ref="A100:E100"/>
    <mergeCell ref="A83:E83"/>
    <mergeCell ref="A84:E84"/>
    <mergeCell ref="A85:E85"/>
    <mergeCell ref="A86:E86"/>
    <mergeCell ref="A87:E87"/>
    <mergeCell ref="A90:E90"/>
    <mergeCell ref="A93:G93"/>
    <mergeCell ref="A94:E94"/>
    <mergeCell ref="A95:E95"/>
    <mergeCell ref="A96:E96"/>
    <mergeCell ref="A97:E97"/>
    <mergeCell ref="A101:D101"/>
    <mergeCell ref="A102:E102"/>
    <mergeCell ref="A105:E105"/>
    <mergeCell ref="A106:E106"/>
    <mergeCell ref="A107:D107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workbookViewId="0">
      <selection activeCell="F49" sqref="F49"/>
    </sheetView>
  </sheetViews>
  <sheetFormatPr defaultRowHeight="15" x14ac:dyDescent="0.25"/>
  <cols>
    <col min="1" max="1" width="24.42578125" customWidth="1"/>
    <col min="2" max="2" width="16.5703125" bestFit="1" customWidth="1"/>
    <col min="3" max="3" width="9.42578125" customWidth="1"/>
    <col min="6" max="6" width="12" bestFit="1" customWidth="1"/>
    <col min="7" max="7" width="11.28515625" customWidth="1"/>
  </cols>
  <sheetData>
    <row r="1" spans="1:9" x14ac:dyDescent="0.25">
      <c r="A1" s="15"/>
      <c r="B1" s="16"/>
      <c r="C1" s="17"/>
      <c r="D1" s="17"/>
      <c r="E1" s="17"/>
      <c r="F1" s="18"/>
      <c r="G1" s="19"/>
      <c r="H1" s="20"/>
    </row>
    <row r="2" spans="1:9" x14ac:dyDescent="0.25">
      <c r="A2" s="15"/>
      <c r="B2" s="16"/>
      <c r="C2" s="17"/>
      <c r="D2" s="17"/>
      <c r="E2" s="17"/>
      <c r="F2" s="18"/>
      <c r="G2" s="19"/>
      <c r="H2" s="20"/>
    </row>
    <row r="3" spans="1:9" x14ac:dyDescent="0.25">
      <c r="A3" s="15"/>
      <c r="B3" s="16"/>
      <c r="C3" s="17"/>
      <c r="D3" s="17"/>
      <c r="E3" s="17"/>
      <c r="F3" s="18"/>
      <c r="G3" s="19"/>
      <c r="H3" s="20"/>
    </row>
    <row r="4" spans="1:9" ht="28.5" customHeight="1" x14ac:dyDescent="0.25">
      <c r="A4" s="15"/>
      <c r="B4" s="16"/>
      <c r="C4" s="17" t="s">
        <v>20</v>
      </c>
      <c r="D4" s="17"/>
      <c r="E4" s="17"/>
      <c r="F4" s="18"/>
      <c r="G4" s="19"/>
      <c r="H4" s="21"/>
    </row>
    <row r="5" spans="1:9" ht="15" customHeight="1" x14ac:dyDescent="0.25">
      <c r="A5" s="15"/>
      <c r="B5" s="16"/>
      <c r="C5" s="17" t="s">
        <v>21</v>
      </c>
      <c r="D5" s="17"/>
      <c r="E5" s="17"/>
      <c r="F5" s="18"/>
      <c r="G5" s="19"/>
      <c r="H5" s="22"/>
    </row>
    <row r="6" spans="1:9" x14ac:dyDescent="0.25">
      <c r="A6" s="23"/>
      <c r="B6" s="16"/>
      <c r="C6" s="17" t="s">
        <v>22</v>
      </c>
      <c r="D6" s="17"/>
      <c r="E6" s="17"/>
      <c r="F6" s="18"/>
      <c r="G6" s="24"/>
      <c r="H6" s="20"/>
    </row>
    <row r="7" spans="1:9" x14ac:dyDescent="0.25">
      <c r="A7" s="228" t="s">
        <v>118</v>
      </c>
      <c r="B7" s="229"/>
      <c r="C7" s="229"/>
      <c r="D7" s="229"/>
      <c r="E7" s="229"/>
      <c r="F7" s="229"/>
      <c r="G7" s="230"/>
      <c r="H7" s="25"/>
    </row>
    <row r="8" spans="1:9" x14ac:dyDescent="0.25">
      <c r="A8" s="231" t="s">
        <v>24</v>
      </c>
      <c r="B8" s="232"/>
      <c r="C8" s="232"/>
      <c r="D8" s="232"/>
      <c r="E8" s="232"/>
      <c r="F8" s="232"/>
      <c r="G8" s="233"/>
      <c r="H8" s="25"/>
    </row>
    <row r="9" spans="1:9" x14ac:dyDescent="0.25">
      <c r="A9" s="234" t="s">
        <v>119</v>
      </c>
      <c r="B9" s="235"/>
      <c r="C9" s="235"/>
      <c r="D9" s="235"/>
      <c r="E9" s="235"/>
      <c r="F9" s="235"/>
      <c r="G9" s="26"/>
      <c r="H9" s="25"/>
    </row>
    <row r="10" spans="1:9" x14ac:dyDescent="0.25">
      <c r="A10" s="236" t="s">
        <v>120</v>
      </c>
      <c r="B10" s="237"/>
      <c r="C10" s="237"/>
      <c r="D10" s="237"/>
      <c r="E10" s="237"/>
      <c r="F10" s="237"/>
      <c r="G10" s="238"/>
      <c r="H10" s="25"/>
      <c r="I10" s="20"/>
    </row>
    <row r="11" spans="1:9" ht="15.75" thickBot="1" x14ac:dyDescent="0.3">
      <c r="A11" s="27" t="s">
        <v>26</v>
      </c>
      <c r="B11" s="28"/>
      <c r="C11" s="29"/>
      <c r="D11" s="239" t="s">
        <v>27</v>
      </c>
      <c r="E11" s="239"/>
      <c r="F11" s="239"/>
      <c r="G11" s="240"/>
      <c r="H11" s="25"/>
      <c r="I11" s="30"/>
    </row>
    <row r="12" spans="1:9" x14ac:dyDescent="0.25">
      <c r="A12" s="31" t="s">
        <v>28</v>
      </c>
      <c r="B12" s="32" t="s">
        <v>29</v>
      </c>
      <c r="C12" s="33" t="s">
        <v>30</v>
      </c>
      <c r="D12" s="34" t="s">
        <v>31</v>
      </c>
      <c r="E12" s="34" t="s">
        <v>32</v>
      </c>
      <c r="F12" s="35" t="s">
        <v>33</v>
      </c>
      <c r="G12" s="36" t="s">
        <v>34</v>
      </c>
      <c r="H12" s="25"/>
      <c r="I12" s="30"/>
    </row>
    <row r="13" spans="1:9" x14ac:dyDescent="0.25">
      <c r="A13" s="212" t="s">
        <v>35</v>
      </c>
      <c r="B13" s="213"/>
      <c r="C13" s="213"/>
      <c r="D13" s="213"/>
      <c r="E13" s="213"/>
      <c r="F13" s="213"/>
      <c r="G13" s="214"/>
      <c r="H13" s="25"/>
      <c r="I13" s="30"/>
    </row>
    <row r="14" spans="1:9" x14ac:dyDescent="0.25">
      <c r="A14" s="37" t="s">
        <v>36</v>
      </c>
      <c r="B14" s="38" t="s">
        <v>37</v>
      </c>
      <c r="C14" s="39">
        <v>1</v>
      </c>
      <c r="D14" s="40">
        <v>20</v>
      </c>
      <c r="E14" s="41">
        <v>0</v>
      </c>
      <c r="F14" s="42">
        <f>(C14*D14)*E14</f>
        <v>0</v>
      </c>
      <c r="G14" s="43"/>
      <c r="H14" s="25"/>
      <c r="I14" s="30"/>
    </row>
    <row r="15" spans="1:9" x14ac:dyDescent="0.25">
      <c r="A15" s="37" t="s">
        <v>38</v>
      </c>
      <c r="B15" s="38" t="s">
        <v>37</v>
      </c>
      <c r="C15" s="39"/>
      <c r="D15" s="40"/>
      <c r="E15" s="41">
        <v>0</v>
      </c>
      <c r="F15" s="42">
        <f>(C15*D15)*E15</f>
        <v>0</v>
      </c>
      <c r="G15" s="43"/>
      <c r="H15" s="25"/>
      <c r="I15" s="30"/>
    </row>
    <row r="16" spans="1:9" x14ac:dyDescent="0.25">
      <c r="A16" s="37" t="s">
        <v>39</v>
      </c>
      <c r="B16" s="44" t="s">
        <v>37</v>
      </c>
      <c r="C16" s="39"/>
      <c r="D16" s="40"/>
      <c r="E16" s="41">
        <v>0</v>
      </c>
      <c r="F16" s="42">
        <f>(C16*D16)*E16</f>
        <v>0</v>
      </c>
      <c r="G16" s="43"/>
      <c r="H16" s="25"/>
      <c r="I16" s="30"/>
    </row>
    <row r="17" spans="1:9" x14ac:dyDescent="0.25">
      <c r="A17" s="45" t="s">
        <v>40</v>
      </c>
      <c r="B17" s="46"/>
      <c r="C17" s="46">
        <f>SUM(C14:C16)</f>
        <v>1</v>
      </c>
      <c r="D17" s="47"/>
      <c r="E17" s="48"/>
      <c r="F17" s="48">
        <f>SUM(F14:F16)</f>
        <v>0</v>
      </c>
      <c r="G17" s="43" t="e">
        <f>F17/F106</f>
        <v>#DIV/0!</v>
      </c>
      <c r="H17" s="25"/>
      <c r="I17" s="30"/>
    </row>
    <row r="18" spans="1:9" x14ac:dyDescent="0.25">
      <c r="A18" s="49"/>
      <c r="B18" s="50"/>
      <c r="C18" s="50"/>
      <c r="D18" s="51"/>
      <c r="E18" s="52"/>
      <c r="F18" s="52"/>
      <c r="G18" s="53"/>
      <c r="H18" s="25"/>
      <c r="I18" s="30"/>
    </row>
    <row r="19" spans="1:9" x14ac:dyDescent="0.25">
      <c r="A19" s="199" t="s">
        <v>41</v>
      </c>
      <c r="B19" s="200"/>
      <c r="C19" s="200"/>
      <c r="D19" s="200"/>
      <c r="E19" s="200"/>
      <c r="F19" s="200"/>
      <c r="G19" s="202"/>
      <c r="H19" s="25"/>
      <c r="I19" s="30"/>
    </row>
    <row r="20" spans="1:9" x14ac:dyDescent="0.25">
      <c r="A20" s="37" t="s">
        <v>42</v>
      </c>
      <c r="B20" s="38" t="s">
        <v>43</v>
      </c>
      <c r="C20" s="54">
        <v>1</v>
      </c>
      <c r="D20" s="40">
        <v>220</v>
      </c>
      <c r="E20" s="55">
        <v>0</v>
      </c>
      <c r="F20" s="42">
        <f>(C20*D20)*E20</f>
        <v>0</v>
      </c>
      <c r="G20" s="43"/>
      <c r="H20" s="25"/>
      <c r="I20" s="30"/>
    </row>
    <row r="21" spans="1:9" x14ac:dyDescent="0.25">
      <c r="A21" s="37" t="s">
        <v>116</v>
      </c>
      <c r="B21" s="56" t="s">
        <v>44</v>
      </c>
      <c r="C21" s="54">
        <v>1</v>
      </c>
      <c r="D21" s="40">
        <v>220</v>
      </c>
      <c r="E21" s="55">
        <v>0</v>
      </c>
      <c r="F21" s="42">
        <f t="shared" ref="F21:F25" si="0">(C21*D21)*E21</f>
        <v>0</v>
      </c>
      <c r="G21" s="43"/>
      <c r="H21" s="25"/>
      <c r="I21" s="30"/>
    </row>
    <row r="22" spans="1:9" x14ac:dyDescent="0.25">
      <c r="A22" s="37" t="s">
        <v>45</v>
      </c>
      <c r="B22" s="38" t="s">
        <v>46</v>
      </c>
      <c r="C22" s="54"/>
      <c r="D22" s="40">
        <v>220</v>
      </c>
      <c r="E22" s="55">
        <v>0</v>
      </c>
      <c r="F22" s="42">
        <f t="shared" si="0"/>
        <v>0</v>
      </c>
      <c r="G22" s="57"/>
      <c r="H22" s="25"/>
      <c r="I22" s="30"/>
    </row>
    <row r="23" spans="1:9" x14ac:dyDescent="0.25">
      <c r="A23" s="37" t="s">
        <v>47</v>
      </c>
      <c r="B23" s="44" t="s">
        <v>48</v>
      </c>
      <c r="C23" s="54">
        <v>1</v>
      </c>
      <c r="D23" s="40">
        <v>220</v>
      </c>
      <c r="E23" s="55">
        <v>0</v>
      </c>
      <c r="F23" s="42">
        <f>(C23*D23)*E23</f>
        <v>0</v>
      </c>
      <c r="G23" s="57"/>
      <c r="H23" s="25"/>
      <c r="I23" s="30"/>
    </row>
    <row r="24" spans="1:9" x14ac:dyDescent="0.25">
      <c r="A24" s="37" t="s">
        <v>50</v>
      </c>
      <c r="B24" s="38" t="s">
        <v>51</v>
      </c>
      <c r="C24" s="54">
        <v>1</v>
      </c>
      <c r="D24" s="40">
        <v>220</v>
      </c>
      <c r="E24" s="55">
        <v>0</v>
      </c>
      <c r="F24" s="42">
        <f>(C24*D24)*E24</f>
        <v>0</v>
      </c>
      <c r="G24" s="57"/>
      <c r="H24" s="25"/>
      <c r="I24" s="30"/>
    </row>
    <row r="25" spans="1:9" x14ac:dyDescent="0.25">
      <c r="A25" s="37" t="s">
        <v>52</v>
      </c>
      <c r="B25" s="38" t="s">
        <v>53</v>
      </c>
      <c r="C25" s="54">
        <v>1</v>
      </c>
      <c r="D25" s="40">
        <v>220</v>
      </c>
      <c r="E25" s="55">
        <v>0</v>
      </c>
      <c r="F25" s="42">
        <f t="shared" si="0"/>
        <v>0</v>
      </c>
      <c r="G25" s="57"/>
      <c r="H25" s="58"/>
      <c r="I25" s="30"/>
    </row>
    <row r="26" spans="1:9" x14ac:dyDescent="0.25">
      <c r="A26" s="45" t="s">
        <v>40</v>
      </c>
      <c r="B26" s="59"/>
      <c r="C26" s="46">
        <f>SUM(C20:C25)</f>
        <v>5</v>
      </c>
      <c r="D26" s="47"/>
      <c r="E26" s="60"/>
      <c r="F26" s="60">
        <f>SUM(F20:F25)</f>
        <v>0</v>
      </c>
      <c r="G26" s="43" t="e">
        <f>F26/F106</f>
        <v>#DIV/0!</v>
      </c>
      <c r="H26" s="58"/>
      <c r="I26" s="30"/>
    </row>
    <row r="27" spans="1:9" x14ac:dyDescent="0.25">
      <c r="A27" s="61"/>
      <c r="B27" s="62"/>
      <c r="C27" s="62"/>
      <c r="D27" s="63"/>
      <c r="E27" s="64"/>
      <c r="F27" s="64"/>
      <c r="G27" s="53"/>
      <c r="H27" s="58"/>
      <c r="I27" s="30"/>
    </row>
    <row r="28" spans="1:9" x14ac:dyDescent="0.25">
      <c r="A28" s="212" t="s">
        <v>54</v>
      </c>
      <c r="B28" s="213"/>
      <c r="C28" s="213"/>
      <c r="D28" s="213"/>
      <c r="E28" s="213"/>
      <c r="F28" s="213"/>
      <c r="G28" s="214"/>
      <c r="H28" s="58"/>
      <c r="I28" s="30"/>
    </row>
    <row r="29" spans="1:9" x14ac:dyDescent="0.25">
      <c r="A29" s="37" t="s">
        <v>55</v>
      </c>
      <c r="B29" s="38" t="s">
        <v>44</v>
      </c>
      <c r="C29" s="54">
        <v>4</v>
      </c>
      <c r="D29" s="40">
        <v>220</v>
      </c>
      <c r="E29" s="55">
        <v>0</v>
      </c>
      <c r="F29" s="41">
        <f>E29*D29*C29</f>
        <v>0</v>
      </c>
      <c r="G29" s="43"/>
      <c r="H29" s="58"/>
      <c r="I29" s="30"/>
    </row>
    <row r="30" spans="1:9" x14ac:dyDescent="0.25">
      <c r="A30" s="37" t="s">
        <v>49</v>
      </c>
      <c r="B30" s="44" t="s">
        <v>48</v>
      </c>
      <c r="C30" s="54"/>
      <c r="D30" s="40">
        <v>220</v>
      </c>
      <c r="E30" s="55">
        <v>0</v>
      </c>
      <c r="F30" s="41">
        <f>C30*D30*E30</f>
        <v>0</v>
      </c>
      <c r="G30" s="43"/>
      <c r="H30" s="25"/>
      <c r="I30" s="20"/>
    </row>
    <row r="31" spans="1:9" x14ac:dyDescent="0.25">
      <c r="A31" s="37" t="s">
        <v>45</v>
      </c>
      <c r="B31" s="38" t="s">
        <v>46</v>
      </c>
      <c r="C31" s="54">
        <v>4</v>
      </c>
      <c r="D31" s="40">
        <v>220</v>
      </c>
      <c r="E31" s="55">
        <v>0</v>
      </c>
      <c r="F31" s="41">
        <f>C31*D31*E31</f>
        <v>0</v>
      </c>
      <c r="G31" s="43"/>
      <c r="H31" s="25"/>
      <c r="I31" s="20"/>
    </row>
    <row r="32" spans="1:9" ht="15" customHeight="1" x14ac:dyDescent="0.25">
      <c r="A32" s="37" t="s">
        <v>47</v>
      </c>
      <c r="B32" s="44" t="s">
        <v>48</v>
      </c>
      <c r="C32" s="54"/>
      <c r="D32" s="40">
        <v>220</v>
      </c>
      <c r="E32" s="55">
        <v>0</v>
      </c>
      <c r="F32" s="41">
        <f>C32*D32*E32</f>
        <v>0</v>
      </c>
      <c r="G32" s="43"/>
      <c r="H32" s="25"/>
      <c r="I32" s="20"/>
    </row>
    <row r="33" spans="1:9" x14ac:dyDescent="0.25">
      <c r="A33" s="37" t="s">
        <v>56</v>
      </c>
      <c r="B33" s="38" t="s">
        <v>51</v>
      </c>
      <c r="C33" s="54"/>
      <c r="D33" s="40">
        <v>220</v>
      </c>
      <c r="E33" s="55">
        <v>0</v>
      </c>
      <c r="F33" s="41">
        <f>C33*D33*E33</f>
        <v>0</v>
      </c>
      <c r="G33" s="43"/>
      <c r="H33" s="25"/>
      <c r="I33" s="20"/>
    </row>
    <row r="34" spans="1:9" x14ac:dyDescent="0.25">
      <c r="A34" s="45" t="s">
        <v>40</v>
      </c>
      <c r="B34" s="59"/>
      <c r="C34" s="46">
        <f>SUM(C29:C33)</f>
        <v>8</v>
      </c>
      <c r="D34" s="47"/>
      <c r="E34" s="60"/>
      <c r="F34" s="65">
        <f>SUM(F29:F33)</f>
        <v>0</v>
      </c>
      <c r="G34" s="43" t="e">
        <f>F34/F106</f>
        <v>#DIV/0!</v>
      </c>
      <c r="H34" s="25"/>
      <c r="I34" s="20"/>
    </row>
    <row r="35" spans="1:9" x14ac:dyDescent="0.25">
      <c r="A35" s="66"/>
      <c r="B35" s="67"/>
      <c r="C35" s="68"/>
      <c r="D35" s="69"/>
      <c r="E35" s="70"/>
      <c r="F35" s="70"/>
      <c r="G35" s="43"/>
      <c r="H35" s="25"/>
      <c r="I35" s="20"/>
    </row>
    <row r="36" spans="1:9" x14ac:dyDescent="0.25">
      <c r="A36" s="215" t="s">
        <v>117</v>
      </c>
      <c r="B36" s="216"/>
      <c r="C36" s="216"/>
      <c r="D36" s="216"/>
      <c r="E36" s="216"/>
      <c r="F36" s="216"/>
      <c r="G36" s="217"/>
      <c r="H36" s="25"/>
      <c r="I36" s="20"/>
    </row>
    <row r="37" spans="1:9" x14ac:dyDescent="0.25">
      <c r="A37" s="218"/>
      <c r="B37" s="219"/>
      <c r="C37" s="219"/>
      <c r="D37" s="219"/>
      <c r="E37" s="219"/>
      <c r="F37" s="219"/>
      <c r="G37" s="220"/>
      <c r="H37" s="25"/>
      <c r="I37" s="20"/>
    </row>
    <row r="38" spans="1:9" x14ac:dyDescent="0.25">
      <c r="A38" s="221"/>
      <c r="B38" s="222"/>
      <c r="C38" s="222"/>
      <c r="D38" s="222"/>
      <c r="E38" s="222"/>
      <c r="F38" s="222"/>
      <c r="G38" s="223"/>
      <c r="H38" s="25"/>
      <c r="I38" s="20"/>
    </row>
    <row r="39" spans="1:9" x14ac:dyDescent="0.25">
      <c r="A39" s="212" t="s">
        <v>57</v>
      </c>
      <c r="B39" s="213"/>
      <c r="C39" s="213"/>
      <c r="D39" s="213"/>
      <c r="E39" s="213"/>
      <c r="F39" s="224"/>
      <c r="G39" s="43"/>
      <c r="H39" s="25"/>
      <c r="I39" s="20"/>
    </row>
    <row r="40" spans="1:9" x14ac:dyDescent="0.25">
      <c r="A40" s="225" t="s">
        <v>58</v>
      </c>
      <c r="B40" s="226"/>
      <c r="C40" s="227"/>
      <c r="D40" s="227"/>
      <c r="E40" s="227"/>
      <c r="F40" s="227"/>
      <c r="G40" s="43"/>
      <c r="H40" s="25"/>
      <c r="I40" s="20"/>
    </row>
    <row r="41" spans="1:9" x14ac:dyDescent="0.25">
      <c r="A41" s="102" t="s">
        <v>59</v>
      </c>
      <c r="B41" s="103"/>
      <c r="C41" s="73">
        <f>(C17+C26+C34)-C42</f>
        <v>10</v>
      </c>
      <c r="D41" s="74">
        <v>937</v>
      </c>
      <c r="E41" s="75">
        <v>0.2</v>
      </c>
      <c r="F41" s="70">
        <v>0</v>
      </c>
      <c r="G41" s="43"/>
      <c r="H41" s="25"/>
      <c r="I41" s="76"/>
    </row>
    <row r="42" spans="1:9" x14ac:dyDescent="0.25">
      <c r="A42" s="77" t="s">
        <v>60</v>
      </c>
      <c r="B42" s="78"/>
      <c r="C42" s="79">
        <f>C29</f>
        <v>4</v>
      </c>
      <c r="D42" s="80">
        <f>F29/16</f>
        <v>0</v>
      </c>
      <c r="E42" s="81">
        <v>0.3</v>
      </c>
      <c r="F42" s="82">
        <f>E42*D42*C42</f>
        <v>0</v>
      </c>
      <c r="G42" s="83"/>
      <c r="H42" s="25"/>
      <c r="I42" s="20"/>
    </row>
    <row r="43" spans="1:9" x14ac:dyDescent="0.25">
      <c r="A43" s="102" t="s">
        <v>61</v>
      </c>
      <c r="B43" s="103"/>
      <c r="C43" s="84">
        <f>C34/2</f>
        <v>4</v>
      </c>
      <c r="D43" s="104"/>
      <c r="E43" s="75">
        <v>0.2</v>
      </c>
      <c r="F43" s="70">
        <f>F34/2*E43</f>
        <v>0</v>
      </c>
      <c r="G43" s="43"/>
      <c r="H43" s="25"/>
      <c r="I43" s="20"/>
    </row>
    <row r="44" spans="1:9" x14ac:dyDescent="0.25">
      <c r="A44" s="45" t="s">
        <v>40</v>
      </c>
      <c r="B44" s="86"/>
      <c r="C44" s="46"/>
      <c r="D44" s="47"/>
      <c r="E44" s="60"/>
      <c r="F44" s="60">
        <f>SUM(F41:F43)</f>
        <v>0</v>
      </c>
      <c r="G44" s="43" t="e">
        <f>F44/F106</f>
        <v>#DIV/0!</v>
      </c>
      <c r="H44" s="25"/>
      <c r="I44" s="20"/>
    </row>
    <row r="45" spans="1:9" ht="15" customHeight="1" x14ac:dyDescent="0.25">
      <c r="A45" s="66"/>
      <c r="B45" s="87"/>
      <c r="C45" s="68"/>
      <c r="D45" s="69"/>
      <c r="E45" s="70"/>
      <c r="F45" s="70"/>
      <c r="G45" s="43"/>
      <c r="H45" s="88"/>
      <c r="I45" s="89"/>
    </row>
    <row r="46" spans="1:9" ht="15.75" thickBot="1" x14ac:dyDescent="0.3">
      <c r="A46" s="172" t="s">
        <v>62</v>
      </c>
      <c r="B46" s="197"/>
      <c r="C46" s="198"/>
      <c r="D46" s="198"/>
      <c r="E46" s="198"/>
      <c r="F46" s="90">
        <f>F44+F34+F26+F17</f>
        <v>0</v>
      </c>
      <c r="G46" s="91" t="e">
        <f>F46/F106</f>
        <v>#DIV/0!</v>
      </c>
      <c r="H46" s="25"/>
      <c r="I46" s="20"/>
    </row>
    <row r="47" spans="1:9" ht="15.75" thickBot="1" x14ac:dyDescent="0.3">
      <c r="A47" s="92"/>
      <c r="B47" s="93"/>
      <c r="C47" s="94"/>
      <c r="D47" s="94"/>
      <c r="E47" s="94"/>
      <c r="F47" s="95"/>
      <c r="G47" s="96"/>
      <c r="H47" s="25"/>
      <c r="I47" s="20"/>
    </row>
    <row r="48" spans="1:9" x14ac:dyDescent="0.25">
      <c r="A48" s="206" t="s">
        <v>63</v>
      </c>
      <c r="B48" s="207"/>
      <c r="C48" s="207"/>
      <c r="D48" s="207"/>
      <c r="E48" s="207"/>
      <c r="F48" s="207"/>
      <c r="G48" s="208"/>
      <c r="H48" s="25"/>
      <c r="I48" s="20"/>
    </row>
    <row r="49" spans="1:9" x14ac:dyDescent="0.25">
      <c r="A49" s="209" t="s">
        <v>64</v>
      </c>
      <c r="B49" s="210"/>
      <c r="C49" s="210"/>
      <c r="D49" s="210"/>
      <c r="E49" s="211"/>
      <c r="F49" s="97">
        <v>80000</v>
      </c>
      <c r="G49" s="43"/>
      <c r="H49" s="25"/>
      <c r="I49" s="20"/>
    </row>
    <row r="50" spans="1:9" ht="15.75" thickBot="1" x14ac:dyDescent="0.3">
      <c r="A50" s="172" t="s">
        <v>65</v>
      </c>
      <c r="B50" s="197"/>
      <c r="C50" s="198"/>
      <c r="D50" s="198"/>
      <c r="E50" s="198"/>
      <c r="F50" s="98">
        <f>F49</f>
        <v>80000</v>
      </c>
      <c r="G50" s="91" t="e">
        <f>F50/F106</f>
        <v>#DIV/0!</v>
      </c>
      <c r="H50" s="25"/>
      <c r="I50" s="20"/>
    </row>
    <row r="51" spans="1:9" x14ac:dyDescent="0.25">
      <c r="A51" s="92"/>
      <c r="B51" s="93"/>
      <c r="C51" s="94"/>
      <c r="D51" s="94"/>
      <c r="E51" s="94"/>
      <c r="F51" s="95"/>
      <c r="G51" s="96"/>
      <c r="H51" s="25"/>
    </row>
    <row r="52" spans="1:9" x14ac:dyDescent="0.25">
      <c r="A52" s="27" t="s">
        <v>66</v>
      </c>
      <c r="B52" s="28"/>
      <c r="C52" s="94"/>
      <c r="D52" s="94"/>
      <c r="E52" s="94"/>
      <c r="F52" s="95"/>
      <c r="G52" s="96"/>
      <c r="H52" s="25"/>
    </row>
    <row r="53" spans="1:9" x14ac:dyDescent="0.25">
      <c r="A53" s="99" t="s">
        <v>67</v>
      </c>
      <c r="B53" s="100"/>
      <c r="C53" s="94"/>
      <c r="D53" s="94"/>
      <c r="E53" s="94"/>
      <c r="F53" s="95"/>
      <c r="G53" s="96"/>
      <c r="H53" s="25"/>
    </row>
    <row r="54" spans="1:9" ht="15.75" thickBot="1" x14ac:dyDescent="0.3">
      <c r="A54" s="99" t="s">
        <v>68</v>
      </c>
      <c r="B54" s="100" t="s">
        <v>69</v>
      </c>
      <c r="C54" s="94"/>
      <c r="D54" s="94"/>
      <c r="E54" s="94"/>
      <c r="F54" s="95"/>
      <c r="G54" s="96"/>
      <c r="H54" s="25"/>
    </row>
    <row r="55" spans="1:9" x14ac:dyDescent="0.25">
      <c r="A55" s="175" t="s">
        <v>70</v>
      </c>
      <c r="B55" s="176"/>
      <c r="C55" s="177"/>
      <c r="D55" s="177"/>
      <c r="E55" s="177"/>
      <c r="F55" s="101">
        <v>41</v>
      </c>
      <c r="G55" s="36"/>
      <c r="H55" s="25"/>
    </row>
    <row r="56" spans="1:9" x14ac:dyDescent="0.25">
      <c r="A56" s="187" t="s">
        <v>71</v>
      </c>
      <c r="B56" s="188"/>
      <c r="C56" s="189"/>
      <c r="D56" s="189"/>
      <c r="E56" s="189"/>
      <c r="F56" s="105">
        <f>SUM(C41:C42)</f>
        <v>14</v>
      </c>
      <c r="G56" s="43"/>
      <c r="H56" s="25"/>
    </row>
    <row r="57" spans="1:9" x14ac:dyDescent="0.25">
      <c r="A57" s="187" t="s">
        <v>72</v>
      </c>
      <c r="B57" s="188"/>
      <c r="C57" s="189"/>
      <c r="D57" s="189"/>
      <c r="E57" s="189"/>
      <c r="F57" s="105">
        <v>2</v>
      </c>
      <c r="G57" s="43"/>
      <c r="H57" s="25"/>
    </row>
    <row r="58" spans="1:9" ht="57" customHeight="1" thickBot="1" x14ac:dyDescent="0.3">
      <c r="A58" s="172" t="s">
        <v>73</v>
      </c>
      <c r="B58" s="197"/>
      <c r="C58" s="198"/>
      <c r="D58" s="198"/>
      <c r="E58" s="198"/>
      <c r="F58" s="90">
        <f>F55*F56*F57/6</f>
        <v>191.33333333333334</v>
      </c>
      <c r="G58" s="91" t="e">
        <f>F58/F106</f>
        <v>#DIV/0!</v>
      </c>
      <c r="H58" s="25"/>
    </row>
    <row r="59" spans="1:9" ht="53.25" customHeight="1" x14ac:dyDescent="0.25">
      <c r="A59" s="92"/>
      <c r="B59" s="93"/>
      <c r="C59" s="94"/>
      <c r="D59" s="94"/>
      <c r="E59" s="94"/>
      <c r="F59" s="95"/>
      <c r="G59" s="96"/>
      <c r="H59" s="25"/>
    </row>
    <row r="60" spans="1:9" ht="15.75" thickBot="1" x14ac:dyDescent="0.3">
      <c r="A60" s="199" t="s">
        <v>74</v>
      </c>
      <c r="B60" s="200"/>
      <c r="C60" s="200"/>
      <c r="D60" s="200"/>
      <c r="E60" s="200"/>
      <c r="F60" s="201"/>
      <c r="G60" s="202"/>
      <c r="H60" s="25"/>
    </row>
    <row r="61" spans="1:9" ht="15.75" thickBot="1" x14ac:dyDescent="0.3">
      <c r="A61" s="106" t="s">
        <v>75</v>
      </c>
      <c r="B61" s="107"/>
      <c r="C61" s="107"/>
      <c r="D61" s="107"/>
      <c r="E61" s="108"/>
      <c r="F61" s="109">
        <v>0</v>
      </c>
      <c r="G61" s="110"/>
      <c r="H61" s="25"/>
    </row>
    <row r="62" spans="1:9" x14ac:dyDescent="0.25">
      <c r="A62" s="111"/>
      <c r="B62" s="112"/>
      <c r="C62" s="112"/>
      <c r="D62" s="113"/>
      <c r="E62" s="114"/>
      <c r="F62" s="115">
        <f>C62*E62</f>
        <v>0</v>
      </c>
      <c r="G62" s="116" t="e">
        <f>F62/F106</f>
        <v>#DIV/0!</v>
      </c>
      <c r="H62" s="25"/>
    </row>
    <row r="63" spans="1:9" x14ac:dyDescent="0.25">
      <c r="A63" s="117"/>
      <c r="B63" s="54"/>
      <c r="C63" s="118"/>
      <c r="D63" s="112"/>
      <c r="E63" s="119"/>
      <c r="F63" s="120">
        <f>C63*E63</f>
        <v>0</v>
      </c>
      <c r="G63" s="121" t="e">
        <f>F63/F106</f>
        <v>#DIV/0!</v>
      </c>
      <c r="H63" s="25"/>
    </row>
    <row r="64" spans="1:9" ht="15.75" thickBot="1" x14ac:dyDescent="0.3">
      <c r="A64" s="122" t="s">
        <v>76</v>
      </c>
      <c r="B64" s="123"/>
      <c r="C64" s="124"/>
      <c r="D64" s="124"/>
      <c r="E64" s="125"/>
      <c r="F64" s="126">
        <f>SUM(F61:F62)</f>
        <v>0</v>
      </c>
      <c r="G64" s="116" t="e">
        <f>F64/F106</f>
        <v>#DIV/0!</v>
      </c>
      <c r="H64" s="25"/>
    </row>
    <row r="65" spans="1:8" x14ac:dyDescent="0.25">
      <c r="A65" s="92"/>
      <c r="B65" s="93"/>
      <c r="C65" s="94"/>
      <c r="D65" s="94"/>
      <c r="E65" s="94"/>
      <c r="F65" s="95"/>
      <c r="G65" s="96"/>
      <c r="H65" s="25"/>
    </row>
    <row r="66" spans="1:8" x14ac:dyDescent="0.25">
      <c r="A66" s="27" t="s">
        <v>77</v>
      </c>
      <c r="B66" s="28"/>
      <c r="C66" s="94"/>
      <c r="D66" s="94"/>
      <c r="E66" s="94"/>
      <c r="F66" s="95"/>
      <c r="G66" s="96"/>
      <c r="H66" s="25"/>
    </row>
    <row r="67" spans="1:8" x14ac:dyDescent="0.25">
      <c r="A67" s="99" t="s">
        <v>78</v>
      </c>
      <c r="B67" s="100"/>
      <c r="C67" s="94"/>
      <c r="D67" s="94"/>
      <c r="E67" s="94"/>
      <c r="F67" s="95"/>
      <c r="G67" s="96"/>
      <c r="H67" s="25"/>
    </row>
    <row r="68" spans="1:8" x14ac:dyDescent="0.25">
      <c r="A68" s="99" t="s">
        <v>79</v>
      </c>
      <c r="B68" s="100"/>
      <c r="C68" s="94"/>
      <c r="D68" s="94"/>
      <c r="E68" s="94"/>
      <c r="F68" s="95"/>
      <c r="G68" s="96"/>
      <c r="H68" s="25"/>
    </row>
    <row r="69" spans="1:8" ht="15.75" thickBot="1" x14ac:dyDescent="0.3">
      <c r="A69" s="99" t="s">
        <v>80</v>
      </c>
      <c r="B69" s="100"/>
      <c r="C69" s="94"/>
      <c r="D69" s="94"/>
      <c r="E69" s="94"/>
      <c r="F69" s="95"/>
      <c r="G69" s="96"/>
      <c r="H69" s="25"/>
    </row>
    <row r="70" spans="1:8" x14ac:dyDescent="0.25">
      <c r="A70" s="203" t="s">
        <v>81</v>
      </c>
      <c r="B70" s="204"/>
      <c r="C70" s="204"/>
      <c r="D70" s="204"/>
      <c r="E70" s="204"/>
      <c r="F70" s="205"/>
      <c r="G70" s="36"/>
      <c r="H70" s="25"/>
    </row>
    <row r="71" spans="1:8" x14ac:dyDescent="0.25">
      <c r="A71" s="192" t="s">
        <v>82</v>
      </c>
      <c r="B71" s="193"/>
      <c r="C71" s="193"/>
      <c r="D71" s="193"/>
      <c r="E71" s="188"/>
      <c r="F71" s="42">
        <f>F46</f>
        <v>0</v>
      </c>
      <c r="G71" s="43"/>
      <c r="H71" s="25"/>
    </row>
    <row r="72" spans="1:8" x14ac:dyDescent="0.25">
      <c r="A72" s="192" t="s">
        <v>83</v>
      </c>
      <c r="B72" s="193"/>
      <c r="C72" s="193"/>
      <c r="D72" s="193"/>
      <c r="E72" s="188"/>
      <c r="F72" s="42">
        <f>F71*1%</f>
        <v>0</v>
      </c>
      <c r="G72" s="43"/>
      <c r="H72" s="25"/>
    </row>
    <row r="73" spans="1:8" x14ac:dyDescent="0.25">
      <c r="A73" s="192" t="s">
        <v>84</v>
      </c>
      <c r="B73" s="193"/>
      <c r="C73" s="193"/>
      <c r="D73" s="193"/>
      <c r="E73" s="188"/>
      <c r="F73" s="105"/>
      <c r="G73" s="43"/>
      <c r="H73" s="127"/>
    </row>
    <row r="74" spans="1:8" x14ac:dyDescent="0.25">
      <c r="A74" s="187" t="s">
        <v>85</v>
      </c>
      <c r="B74" s="188"/>
      <c r="C74" s="189"/>
      <c r="D74" s="189"/>
      <c r="E74" s="189"/>
      <c r="F74" s="128">
        <v>6.5</v>
      </c>
      <c r="G74" s="43"/>
      <c r="H74" s="25"/>
    </row>
    <row r="75" spans="1:8" x14ac:dyDescent="0.25">
      <c r="A75" s="187" t="s">
        <v>86</v>
      </c>
      <c r="B75" s="188"/>
      <c r="C75" s="189"/>
      <c r="D75" s="189"/>
      <c r="E75" s="189"/>
      <c r="F75" s="105">
        <v>4</v>
      </c>
      <c r="G75" s="43"/>
      <c r="H75" s="25"/>
    </row>
    <row r="76" spans="1:8" x14ac:dyDescent="0.25">
      <c r="A76" s="187" t="s">
        <v>87</v>
      </c>
      <c r="B76" s="188"/>
      <c r="C76" s="189"/>
      <c r="D76" s="189"/>
      <c r="E76" s="189"/>
      <c r="F76" s="105">
        <v>22</v>
      </c>
      <c r="G76" s="43"/>
      <c r="H76" s="127"/>
    </row>
    <row r="77" spans="1:8" x14ac:dyDescent="0.25">
      <c r="A77" s="187" t="s">
        <v>88</v>
      </c>
      <c r="B77" s="188"/>
      <c r="C77" s="189"/>
      <c r="D77" s="189"/>
      <c r="E77" s="189"/>
      <c r="F77" s="42">
        <f>F73*F74*F75*F76</f>
        <v>0</v>
      </c>
      <c r="G77" s="43"/>
      <c r="H77" s="25"/>
    </row>
    <row r="78" spans="1:8" ht="15.75" thickBot="1" x14ac:dyDescent="0.3">
      <c r="A78" s="172" t="s">
        <v>89</v>
      </c>
      <c r="B78" s="173"/>
      <c r="C78" s="174"/>
      <c r="D78" s="174"/>
      <c r="E78" s="174"/>
      <c r="F78" s="129">
        <f>-F72+F77</f>
        <v>0</v>
      </c>
      <c r="G78" s="91" t="e">
        <f>F78/F106</f>
        <v>#DIV/0!</v>
      </c>
      <c r="H78" s="25"/>
    </row>
    <row r="79" spans="1:8" x14ac:dyDescent="0.25">
      <c r="A79" s="130"/>
      <c r="B79" s="131"/>
      <c r="C79" s="131"/>
      <c r="D79" s="131"/>
      <c r="E79" s="131"/>
      <c r="F79" s="132"/>
      <c r="G79" s="96"/>
      <c r="H79" s="25"/>
    </row>
    <row r="80" spans="1:8" x14ac:dyDescent="0.25">
      <c r="A80" s="27" t="s">
        <v>90</v>
      </c>
      <c r="B80" s="28"/>
      <c r="C80" s="94"/>
      <c r="D80" s="94"/>
      <c r="E80" s="94"/>
      <c r="F80" s="95"/>
      <c r="G80" s="96"/>
      <c r="H80" s="25"/>
    </row>
    <row r="81" spans="1:9" x14ac:dyDescent="0.25">
      <c r="A81" s="99" t="s">
        <v>91</v>
      </c>
      <c r="B81" s="100"/>
      <c r="C81" s="94"/>
      <c r="D81" s="94"/>
      <c r="E81" s="94"/>
      <c r="F81" s="95"/>
      <c r="G81" s="96"/>
      <c r="H81" s="25"/>
    </row>
    <row r="82" spans="1:9" ht="15.75" thickBot="1" x14ac:dyDescent="0.3">
      <c r="A82" s="27" t="s">
        <v>92</v>
      </c>
      <c r="B82" s="28"/>
      <c r="C82" s="94"/>
      <c r="D82" s="94"/>
      <c r="E82" s="94"/>
      <c r="F82" s="95"/>
      <c r="G82" s="96"/>
      <c r="H82" s="25"/>
    </row>
    <row r="83" spans="1:9" x14ac:dyDescent="0.25">
      <c r="A83" s="175" t="s">
        <v>93</v>
      </c>
      <c r="B83" s="176"/>
      <c r="C83" s="177"/>
      <c r="D83" s="177"/>
      <c r="E83" s="177"/>
      <c r="F83" s="133">
        <f>F73</f>
        <v>0</v>
      </c>
      <c r="G83" s="36"/>
      <c r="H83" s="25"/>
      <c r="I83" s="20"/>
    </row>
    <row r="84" spans="1:9" x14ac:dyDescent="0.25">
      <c r="A84" s="187" t="s">
        <v>94</v>
      </c>
      <c r="B84" s="188"/>
      <c r="C84" s="189"/>
      <c r="D84" s="189"/>
      <c r="E84" s="189"/>
      <c r="F84" s="134">
        <v>30</v>
      </c>
      <c r="G84" s="43"/>
      <c r="H84" s="25"/>
      <c r="I84" s="135"/>
    </row>
    <row r="85" spans="1:9" x14ac:dyDescent="0.25">
      <c r="A85" s="187" t="s">
        <v>95</v>
      </c>
      <c r="B85" s="188"/>
      <c r="C85" s="189"/>
      <c r="D85" s="189"/>
      <c r="E85" s="189"/>
      <c r="F85" s="105">
        <v>22</v>
      </c>
      <c r="G85" s="43"/>
      <c r="H85" s="25"/>
      <c r="I85" s="20"/>
    </row>
    <row r="86" spans="1:9" x14ac:dyDescent="0.25">
      <c r="A86" s="192" t="s">
        <v>96</v>
      </c>
      <c r="B86" s="193"/>
      <c r="C86" s="193"/>
      <c r="D86" s="193"/>
      <c r="E86" s="188"/>
      <c r="F86" s="136">
        <f>F87/100*1</f>
        <v>0</v>
      </c>
      <c r="G86" s="137"/>
      <c r="H86" s="25"/>
      <c r="I86" s="20"/>
    </row>
    <row r="87" spans="1:9" ht="15.75" thickBot="1" x14ac:dyDescent="0.3">
      <c r="A87" s="172" t="s">
        <v>97</v>
      </c>
      <c r="B87" s="173"/>
      <c r="C87" s="174"/>
      <c r="D87" s="174"/>
      <c r="E87" s="174"/>
      <c r="F87" s="138">
        <f>F83*F84*F85</f>
        <v>0</v>
      </c>
      <c r="G87" s="91" t="e">
        <f>F87/F106</f>
        <v>#DIV/0!</v>
      </c>
      <c r="H87" s="25"/>
      <c r="I87" s="20"/>
    </row>
    <row r="88" spans="1:9" x14ac:dyDescent="0.25">
      <c r="A88" s="130"/>
      <c r="B88" s="131"/>
      <c r="C88" s="131"/>
      <c r="D88" s="131"/>
      <c r="E88" s="131"/>
      <c r="F88" s="95"/>
      <c r="G88" s="96"/>
      <c r="H88" s="127"/>
      <c r="I88" s="20"/>
    </row>
    <row r="89" spans="1:9" ht="15.75" thickBot="1" x14ac:dyDescent="0.3">
      <c r="A89" s="139" t="s">
        <v>98</v>
      </c>
      <c r="B89" s="140"/>
      <c r="C89" s="131"/>
      <c r="D89" s="131"/>
      <c r="E89" s="131"/>
      <c r="F89" s="95"/>
      <c r="G89" s="96"/>
      <c r="H89" s="25"/>
      <c r="I89" s="20"/>
    </row>
    <row r="90" spans="1:9" ht="15.75" thickBot="1" x14ac:dyDescent="0.3">
      <c r="A90" s="194" t="s">
        <v>99</v>
      </c>
      <c r="B90" s="195"/>
      <c r="C90" s="195"/>
      <c r="D90" s="195"/>
      <c r="E90" s="196"/>
      <c r="F90" s="141">
        <v>0</v>
      </c>
      <c r="G90" s="142" t="e">
        <f>F90/F106</f>
        <v>#DIV/0!</v>
      </c>
      <c r="H90" s="25"/>
      <c r="I90" s="20"/>
    </row>
    <row r="91" spans="1:9" x14ac:dyDescent="0.25">
      <c r="A91" s="143"/>
      <c r="B91" s="144"/>
      <c r="C91" s="144"/>
      <c r="D91" s="144"/>
      <c r="E91" s="144"/>
      <c r="F91" s="95"/>
      <c r="G91" s="96"/>
      <c r="H91" s="145"/>
      <c r="I91" s="146"/>
    </row>
    <row r="92" spans="1:9" ht="15.75" thickBot="1" x14ac:dyDescent="0.3">
      <c r="A92" s="27" t="s">
        <v>100</v>
      </c>
      <c r="B92" s="28"/>
      <c r="C92" s="94"/>
      <c r="D92" s="94"/>
      <c r="E92" s="94"/>
      <c r="F92" s="95"/>
      <c r="G92" s="96"/>
      <c r="H92" s="145"/>
      <c r="I92" s="146"/>
    </row>
    <row r="93" spans="1:9" x14ac:dyDescent="0.25">
      <c r="A93" s="184" t="s">
        <v>101</v>
      </c>
      <c r="B93" s="185"/>
      <c r="C93" s="185"/>
      <c r="D93" s="185"/>
      <c r="E93" s="185"/>
      <c r="F93" s="185"/>
      <c r="G93" s="186"/>
      <c r="H93" s="145"/>
      <c r="I93" s="146"/>
    </row>
    <row r="94" spans="1:9" x14ac:dyDescent="0.25">
      <c r="A94" s="187" t="s">
        <v>102</v>
      </c>
      <c r="B94" s="188"/>
      <c r="C94" s="189"/>
      <c r="D94" s="189"/>
      <c r="E94" s="189"/>
      <c r="F94" s="42">
        <f>F90</f>
        <v>0</v>
      </c>
      <c r="G94" s="43"/>
      <c r="H94" s="89"/>
      <c r="I94" s="146"/>
    </row>
    <row r="95" spans="1:9" x14ac:dyDescent="0.25">
      <c r="A95" s="169" t="s">
        <v>103</v>
      </c>
      <c r="B95" s="170"/>
      <c r="C95" s="171"/>
      <c r="D95" s="171"/>
      <c r="E95" s="171"/>
      <c r="F95" s="147">
        <v>0.15</v>
      </c>
      <c r="G95" s="43"/>
      <c r="H95" s="25"/>
      <c r="I95" s="20"/>
    </row>
    <row r="96" spans="1:9" x14ac:dyDescent="0.25">
      <c r="A96" s="187" t="s">
        <v>104</v>
      </c>
      <c r="B96" s="188"/>
      <c r="C96" s="189"/>
      <c r="D96" s="189"/>
      <c r="E96" s="189"/>
      <c r="F96" s="42">
        <f>F94*F95</f>
        <v>0</v>
      </c>
      <c r="G96" s="43" t="e">
        <f>F96/F106</f>
        <v>#DIV/0!</v>
      </c>
      <c r="H96" s="25"/>
      <c r="I96" s="20"/>
    </row>
    <row r="97" spans="1:9" ht="15.75" thickBot="1" x14ac:dyDescent="0.3">
      <c r="A97" s="190" t="s">
        <v>105</v>
      </c>
      <c r="B97" s="191"/>
      <c r="C97" s="191"/>
      <c r="D97" s="191"/>
      <c r="E97" s="173"/>
      <c r="F97" s="129">
        <f>F96</f>
        <v>0</v>
      </c>
      <c r="G97" s="91" t="e">
        <f>F97/F106</f>
        <v>#DIV/0!</v>
      </c>
      <c r="H97" s="20"/>
      <c r="I97" s="20"/>
    </row>
    <row r="98" spans="1:9" x14ac:dyDescent="0.25">
      <c r="A98" s="92"/>
      <c r="B98" s="93"/>
      <c r="C98" s="94"/>
      <c r="D98" s="94"/>
      <c r="E98" s="94"/>
      <c r="F98" s="95"/>
      <c r="G98" s="96"/>
      <c r="H98" s="20"/>
      <c r="I98" s="20"/>
    </row>
    <row r="99" spans="1:9" ht="15.75" thickBot="1" x14ac:dyDescent="0.3">
      <c r="A99" s="27" t="s">
        <v>106</v>
      </c>
      <c r="B99" s="28"/>
      <c r="C99" s="94"/>
      <c r="D99" s="94"/>
      <c r="E99" s="94"/>
      <c r="F99" s="95"/>
      <c r="G99" s="96"/>
    </row>
    <row r="100" spans="1:9" x14ac:dyDescent="0.25">
      <c r="A100" s="175" t="s">
        <v>107</v>
      </c>
      <c r="B100" s="176"/>
      <c r="C100" s="177"/>
      <c r="D100" s="177"/>
      <c r="E100" s="177"/>
      <c r="F100" s="101">
        <f>F97+F94</f>
        <v>0</v>
      </c>
      <c r="G100" s="36"/>
    </row>
    <row r="101" spans="1:9" x14ac:dyDescent="0.25">
      <c r="A101" s="169" t="s">
        <v>108</v>
      </c>
      <c r="B101" s="170"/>
      <c r="C101" s="171"/>
      <c r="D101" s="171"/>
      <c r="E101" s="148">
        <f>(100-F101)/100</f>
        <v>1</v>
      </c>
      <c r="F101" s="149"/>
      <c r="G101" s="43"/>
    </row>
    <row r="102" spans="1:9" ht="15.75" thickBot="1" x14ac:dyDescent="0.3">
      <c r="A102" s="172" t="s">
        <v>109</v>
      </c>
      <c r="B102" s="173"/>
      <c r="C102" s="174"/>
      <c r="D102" s="174"/>
      <c r="E102" s="174"/>
      <c r="F102" s="138">
        <f>(F100/E101)-F100</f>
        <v>0</v>
      </c>
      <c r="G102" s="91" t="e">
        <f>F102/F106</f>
        <v>#DIV/0!</v>
      </c>
    </row>
    <row r="103" spans="1:9" x14ac:dyDescent="0.25">
      <c r="A103" s="92"/>
      <c r="B103" s="93"/>
      <c r="C103" s="94"/>
      <c r="D103" s="94"/>
      <c r="E103" s="94"/>
      <c r="F103" s="95"/>
      <c r="G103" s="96"/>
    </row>
    <row r="104" spans="1:9" ht="15.75" thickBot="1" x14ac:dyDescent="0.3">
      <c r="A104" s="27" t="s">
        <v>110</v>
      </c>
      <c r="B104" s="28"/>
      <c r="C104" s="29"/>
      <c r="D104" s="29"/>
      <c r="E104" s="29"/>
      <c r="F104" s="150"/>
      <c r="G104" s="96"/>
    </row>
    <row r="105" spans="1:9" x14ac:dyDescent="0.25">
      <c r="A105" s="175" t="s">
        <v>111</v>
      </c>
      <c r="B105" s="176"/>
      <c r="C105" s="177"/>
      <c r="D105" s="177"/>
      <c r="E105" s="177"/>
      <c r="F105" s="151" t="s">
        <v>112</v>
      </c>
      <c r="G105" s="36"/>
    </row>
    <row r="106" spans="1:9" x14ac:dyDescent="0.25">
      <c r="A106" s="178" t="s">
        <v>113</v>
      </c>
      <c r="B106" s="179"/>
      <c r="C106" s="180"/>
      <c r="D106" s="180"/>
      <c r="E106" s="180"/>
      <c r="F106" s="152">
        <f>F100+F102</f>
        <v>0</v>
      </c>
      <c r="G106" s="153" t="e">
        <f>F106/F106</f>
        <v>#DIV/0!</v>
      </c>
    </row>
    <row r="107" spans="1:9" ht="15.75" thickBot="1" x14ac:dyDescent="0.3">
      <c r="A107" s="181" t="s">
        <v>114</v>
      </c>
      <c r="B107" s="182"/>
      <c r="C107" s="182"/>
      <c r="D107" s="183"/>
      <c r="E107" s="154">
        <v>12</v>
      </c>
      <c r="F107" s="155">
        <f>F106*E107</f>
        <v>0</v>
      </c>
      <c r="G107" s="156"/>
    </row>
    <row r="108" spans="1:9" x14ac:dyDescent="0.25">
      <c r="A108" s="20"/>
      <c r="B108" s="20"/>
      <c r="C108" s="157"/>
      <c r="D108" s="157"/>
      <c r="E108" s="157"/>
      <c r="F108" s="158"/>
      <c r="G108" s="157"/>
    </row>
    <row r="109" spans="1:9" x14ac:dyDescent="0.25">
      <c r="A109" s="20"/>
      <c r="B109" s="20"/>
      <c r="C109" s="157"/>
      <c r="D109" s="157"/>
      <c r="E109" s="157"/>
      <c r="F109" s="76"/>
      <c r="G109" s="157"/>
    </row>
    <row r="110" spans="1:9" x14ac:dyDescent="0.25">
      <c r="A110" s="20"/>
      <c r="B110" s="20"/>
      <c r="C110" s="157"/>
      <c r="D110" s="157"/>
      <c r="E110" s="157"/>
      <c r="F110" s="76"/>
      <c r="G110" s="157"/>
    </row>
    <row r="111" spans="1:9" x14ac:dyDescent="0.25">
      <c r="A111" s="20"/>
      <c r="B111" s="20"/>
      <c r="C111" s="157"/>
      <c r="D111" s="157"/>
      <c r="E111" s="157"/>
      <c r="F111" s="158"/>
      <c r="G111" s="157"/>
    </row>
  </sheetData>
  <mergeCells count="47">
    <mergeCell ref="A86:E86"/>
    <mergeCell ref="A87:E87"/>
    <mergeCell ref="A93:G93"/>
    <mergeCell ref="A95:E95"/>
    <mergeCell ref="A96:E96"/>
    <mergeCell ref="A13:G13"/>
    <mergeCell ref="A19:G19"/>
    <mergeCell ref="A28:G28"/>
    <mergeCell ref="A36:G37"/>
    <mergeCell ref="A38:G38"/>
    <mergeCell ref="A7:G7"/>
    <mergeCell ref="A8:G8"/>
    <mergeCell ref="A9:F9"/>
    <mergeCell ref="A10:G10"/>
    <mergeCell ref="D11:G11"/>
    <mergeCell ref="A39:F39"/>
    <mergeCell ref="A40:F40"/>
    <mergeCell ref="A46:E46"/>
    <mergeCell ref="A48:G48"/>
    <mergeCell ref="A49:E49"/>
    <mergeCell ref="A50:E50"/>
    <mergeCell ref="A55:E55"/>
    <mergeCell ref="A58:E58"/>
    <mergeCell ref="A60:G60"/>
    <mergeCell ref="A56:E56"/>
    <mergeCell ref="A57:E57"/>
    <mergeCell ref="A85:E85"/>
    <mergeCell ref="A78:E78"/>
    <mergeCell ref="A70:F70"/>
    <mergeCell ref="A71:E71"/>
    <mergeCell ref="A72:E72"/>
    <mergeCell ref="A73:E73"/>
    <mergeCell ref="A74:E74"/>
    <mergeCell ref="A75:E75"/>
    <mergeCell ref="A76:E76"/>
    <mergeCell ref="A77:E77"/>
    <mergeCell ref="A83:E83"/>
    <mergeCell ref="A84:E84"/>
    <mergeCell ref="A90:E90"/>
    <mergeCell ref="A94:E94"/>
    <mergeCell ref="A97:E97"/>
    <mergeCell ref="A100:E100"/>
    <mergeCell ref="A101:D101"/>
    <mergeCell ref="A105:E105"/>
    <mergeCell ref="A106:E106"/>
    <mergeCell ref="A107:D107"/>
    <mergeCell ref="A102:E10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workbookViewId="0">
      <selection activeCell="F50" sqref="F50"/>
    </sheetView>
  </sheetViews>
  <sheetFormatPr defaultRowHeight="15" x14ac:dyDescent="0.25"/>
  <cols>
    <col min="1" max="1" width="24.42578125" customWidth="1"/>
    <col min="2" max="2" width="16.5703125" bestFit="1" customWidth="1"/>
    <col min="3" max="3" width="9.42578125" customWidth="1"/>
    <col min="6" max="6" width="12" bestFit="1" customWidth="1"/>
    <col min="7" max="7" width="11.28515625" customWidth="1"/>
  </cols>
  <sheetData>
    <row r="1" spans="1:9" x14ac:dyDescent="0.25">
      <c r="A1" s="15"/>
      <c r="B1" s="16"/>
      <c r="C1" s="17"/>
      <c r="D1" s="17"/>
      <c r="E1" s="17"/>
      <c r="F1" s="18"/>
      <c r="G1" s="19"/>
      <c r="H1" s="20"/>
    </row>
    <row r="2" spans="1:9" x14ac:dyDescent="0.25">
      <c r="A2" s="15"/>
      <c r="B2" s="16"/>
      <c r="C2" s="17"/>
      <c r="D2" s="17"/>
      <c r="E2" s="17"/>
      <c r="F2" s="18"/>
      <c r="G2" s="19"/>
      <c r="H2" s="20"/>
    </row>
    <row r="3" spans="1:9" x14ac:dyDescent="0.25">
      <c r="A3" s="15"/>
      <c r="B3" s="16"/>
      <c r="C3" s="17"/>
      <c r="D3" s="17"/>
      <c r="E3" s="17"/>
      <c r="F3" s="18"/>
      <c r="G3" s="19"/>
      <c r="H3" s="20"/>
    </row>
    <row r="4" spans="1:9" ht="28.5" customHeight="1" x14ac:dyDescent="0.25">
      <c r="A4" s="15"/>
      <c r="B4" s="16"/>
      <c r="C4" s="17" t="s">
        <v>20</v>
      </c>
      <c r="D4" s="17"/>
      <c r="E4" s="17"/>
      <c r="F4" s="18"/>
      <c r="G4" s="19"/>
      <c r="H4" s="21"/>
    </row>
    <row r="5" spans="1:9" ht="15" customHeight="1" x14ac:dyDescent="0.25">
      <c r="A5" s="15"/>
      <c r="B5" s="16"/>
      <c r="C5" s="17" t="s">
        <v>21</v>
      </c>
      <c r="D5" s="17"/>
      <c r="E5" s="17"/>
      <c r="F5" s="18"/>
      <c r="G5" s="19"/>
      <c r="H5" s="22"/>
    </row>
    <row r="6" spans="1:9" x14ac:dyDescent="0.25">
      <c r="A6" s="23"/>
      <c r="B6" s="16"/>
      <c r="C6" s="17" t="s">
        <v>22</v>
      </c>
      <c r="D6" s="17"/>
      <c r="E6" s="17"/>
      <c r="F6" s="18"/>
      <c r="G6" s="24"/>
      <c r="H6" s="20"/>
    </row>
    <row r="7" spans="1:9" x14ac:dyDescent="0.25">
      <c r="A7" s="228" t="s">
        <v>121</v>
      </c>
      <c r="B7" s="229"/>
      <c r="C7" s="229"/>
      <c r="D7" s="229"/>
      <c r="E7" s="229"/>
      <c r="F7" s="229"/>
      <c r="G7" s="230"/>
      <c r="H7" s="25"/>
    </row>
    <row r="8" spans="1:9" x14ac:dyDescent="0.25">
      <c r="A8" s="231" t="s">
        <v>24</v>
      </c>
      <c r="B8" s="232"/>
      <c r="C8" s="232"/>
      <c r="D8" s="232"/>
      <c r="E8" s="232"/>
      <c r="F8" s="232"/>
      <c r="G8" s="233"/>
      <c r="H8" s="25"/>
    </row>
    <row r="9" spans="1:9" x14ac:dyDescent="0.25">
      <c r="A9" s="234" t="s">
        <v>122</v>
      </c>
      <c r="B9" s="235"/>
      <c r="C9" s="235"/>
      <c r="D9" s="235"/>
      <c r="E9" s="235"/>
      <c r="F9" s="235"/>
      <c r="G9" s="26"/>
      <c r="H9" s="25"/>
    </row>
    <row r="10" spans="1:9" x14ac:dyDescent="0.25">
      <c r="A10" s="236" t="s">
        <v>123</v>
      </c>
      <c r="B10" s="237"/>
      <c r="C10" s="237"/>
      <c r="D10" s="237"/>
      <c r="E10" s="237"/>
      <c r="F10" s="237"/>
      <c r="G10" s="238"/>
      <c r="H10" s="25"/>
      <c r="I10" s="20"/>
    </row>
    <row r="11" spans="1:9" ht="15.75" thickBot="1" x14ac:dyDescent="0.3">
      <c r="A11" s="27" t="s">
        <v>26</v>
      </c>
      <c r="B11" s="28"/>
      <c r="C11" s="29"/>
      <c r="D11" s="239" t="s">
        <v>27</v>
      </c>
      <c r="E11" s="239"/>
      <c r="F11" s="239"/>
      <c r="G11" s="240"/>
      <c r="H11" s="25"/>
      <c r="I11" s="30"/>
    </row>
    <row r="12" spans="1:9" x14ac:dyDescent="0.25">
      <c r="A12" s="31" t="s">
        <v>28</v>
      </c>
      <c r="B12" s="32" t="s">
        <v>29</v>
      </c>
      <c r="C12" s="33" t="s">
        <v>30</v>
      </c>
      <c r="D12" s="34" t="s">
        <v>31</v>
      </c>
      <c r="E12" s="34" t="s">
        <v>32</v>
      </c>
      <c r="F12" s="35" t="s">
        <v>33</v>
      </c>
      <c r="G12" s="36" t="s">
        <v>34</v>
      </c>
      <c r="H12" s="25"/>
      <c r="I12" s="30"/>
    </row>
    <row r="13" spans="1:9" x14ac:dyDescent="0.25">
      <c r="A13" s="212" t="s">
        <v>35</v>
      </c>
      <c r="B13" s="213"/>
      <c r="C13" s="213"/>
      <c r="D13" s="213"/>
      <c r="E13" s="213"/>
      <c r="F13" s="213"/>
      <c r="G13" s="214"/>
      <c r="H13" s="25"/>
      <c r="I13" s="30"/>
    </row>
    <row r="14" spans="1:9" x14ac:dyDescent="0.25">
      <c r="A14" s="37" t="s">
        <v>36</v>
      </c>
      <c r="B14" s="38" t="s">
        <v>37</v>
      </c>
      <c r="C14" s="39">
        <v>1</v>
      </c>
      <c r="D14" s="40">
        <v>20</v>
      </c>
      <c r="E14" s="41">
        <v>0</v>
      </c>
      <c r="F14" s="42">
        <f>(C14*D14)*E14</f>
        <v>0</v>
      </c>
      <c r="G14" s="43"/>
      <c r="H14" s="25"/>
      <c r="I14" s="30"/>
    </row>
    <row r="15" spans="1:9" x14ac:dyDescent="0.25">
      <c r="A15" s="37" t="s">
        <v>38</v>
      </c>
      <c r="B15" s="38" t="s">
        <v>37</v>
      </c>
      <c r="C15" s="39"/>
      <c r="D15" s="40"/>
      <c r="E15" s="41">
        <v>0</v>
      </c>
      <c r="F15" s="42">
        <f>(C15*D15)*E15</f>
        <v>0</v>
      </c>
      <c r="G15" s="43"/>
      <c r="H15" s="25"/>
      <c r="I15" s="30"/>
    </row>
    <row r="16" spans="1:9" x14ac:dyDescent="0.25">
      <c r="A16" s="37" t="s">
        <v>39</v>
      </c>
      <c r="B16" s="44" t="s">
        <v>37</v>
      </c>
      <c r="C16" s="39"/>
      <c r="D16" s="40"/>
      <c r="E16" s="41">
        <v>0</v>
      </c>
      <c r="F16" s="42">
        <f>(C16*D16)*E16</f>
        <v>0</v>
      </c>
      <c r="G16" s="43"/>
      <c r="H16" s="25"/>
      <c r="I16" s="30"/>
    </row>
    <row r="17" spans="1:9" x14ac:dyDescent="0.25">
      <c r="A17" s="45" t="s">
        <v>40</v>
      </c>
      <c r="B17" s="46"/>
      <c r="C17" s="46">
        <f>SUM(C14:C16)</f>
        <v>1</v>
      </c>
      <c r="D17" s="47"/>
      <c r="E17" s="48"/>
      <c r="F17" s="48">
        <f>SUM(F14:F16)</f>
        <v>0</v>
      </c>
      <c r="G17" s="43" t="e">
        <f>F17/F106</f>
        <v>#DIV/0!</v>
      </c>
      <c r="H17" s="25"/>
      <c r="I17" s="30"/>
    </row>
    <row r="18" spans="1:9" x14ac:dyDescent="0.25">
      <c r="A18" s="49"/>
      <c r="B18" s="50"/>
      <c r="C18" s="50"/>
      <c r="D18" s="51"/>
      <c r="E18" s="52"/>
      <c r="F18" s="52"/>
      <c r="G18" s="53"/>
      <c r="H18" s="25"/>
      <c r="I18" s="30"/>
    </row>
    <row r="19" spans="1:9" x14ac:dyDescent="0.25">
      <c r="A19" s="199" t="s">
        <v>41</v>
      </c>
      <c r="B19" s="200"/>
      <c r="C19" s="200"/>
      <c r="D19" s="200"/>
      <c r="E19" s="200"/>
      <c r="F19" s="200"/>
      <c r="G19" s="202"/>
      <c r="H19" s="25"/>
      <c r="I19" s="30"/>
    </row>
    <row r="20" spans="1:9" x14ac:dyDescent="0.25">
      <c r="A20" s="37" t="s">
        <v>42</v>
      </c>
      <c r="B20" s="38" t="s">
        <v>43</v>
      </c>
      <c r="C20" s="54">
        <v>2</v>
      </c>
      <c r="D20" s="40">
        <v>220</v>
      </c>
      <c r="E20" s="55">
        <v>0</v>
      </c>
      <c r="F20" s="42">
        <f>(C20*D20)*E20</f>
        <v>0</v>
      </c>
      <c r="G20" s="43"/>
      <c r="H20" s="25"/>
      <c r="I20" s="30"/>
    </row>
    <row r="21" spans="1:9" x14ac:dyDescent="0.25">
      <c r="A21" s="37" t="s">
        <v>116</v>
      </c>
      <c r="B21" s="56" t="s">
        <v>44</v>
      </c>
      <c r="C21" s="54"/>
      <c r="D21" s="40">
        <v>220</v>
      </c>
      <c r="E21" s="55">
        <v>0</v>
      </c>
      <c r="F21" s="42">
        <f t="shared" ref="F21:F25" si="0">(C21*D21)*E21</f>
        <v>0</v>
      </c>
      <c r="G21" s="43"/>
      <c r="H21" s="25"/>
      <c r="I21" s="30"/>
    </row>
    <row r="22" spans="1:9" x14ac:dyDescent="0.25">
      <c r="A22" s="37" t="s">
        <v>45</v>
      </c>
      <c r="B22" s="38" t="s">
        <v>46</v>
      </c>
      <c r="C22" s="54"/>
      <c r="D22" s="40">
        <v>220</v>
      </c>
      <c r="E22" s="55">
        <v>0</v>
      </c>
      <c r="F22" s="42">
        <f t="shared" si="0"/>
        <v>0</v>
      </c>
      <c r="G22" s="57"/>
      <c r="H22" s="25"/>
      <c r="I22" s="30"/>
    </row>
    <row r="23" spans="1:9" x14ac:dyDescent="0.25">
      <c r="A23" s="37" t="s">
        <v>47</v>
      </c>
      <c r="B23" s="44" t="s">
        <v>48</v>
      </c>
      <c r="C23" s="54">
        <v>2</v>
      </c>
      <c r="D23" s="40">
        <v>220</v>
      </c>
      <c r="E23" s="55">
        <v>0</v>
      </c>
      <c r="F23" s="42">
        <f>(C23*D23)*E23</f>
        <v>0</v>
      </c>
      <c r="G23" s="57"/>
      <c r="H23" s="25"/>
      <c r="I23" s="30"/>
    </row>
    <row r="24" spans="1:9" x14ac:dyDescent="0.25">
      <c r="A24" s="37" t="s">
        <v>50</v>
      </c>
      <c r="B24" s="38" t="s">
        <v>51</v>
      </c>
      <c r="C24" s="54">
        <v>2</v>
      </c>
      <c r="D24" s="40">
        <v>220</v>
      </c>
      <c r="E24" s="55">
        <v>0</v>
      </c>
      <c r="F24" s="42">
        <f>(C24*D24)*E24</f>
        <v>0</v>
      </c>
      <c r="G24" s="57"/>
      <c r="H24" s="25"/>
      <c r="I24" s="30"/>
    </row>
    <row r="25" spans="1:9" x14ac:dyDescent="0.25">
      <c r="A25" s="37" t="s">
        <v>52</v>
      </c>
      <c r="B25" s="38" t="s">
        <v>53</v>
      </c>
      <c r="C25" s="54">
        <v>2</v>
      </c>
      <c r="D25" s="40">
        <v>220</v>
      </c>
      <c r="E25" s="55">
        <v>0</v>
      </c>
      <c r="F25" s="42">
        <f t="shared" si="0"/>
        <v>0</v>
      </c>
      <c r="G25" s="57"/>
      <c r="H25" s="58"/>
      <c r="I25" s="30"/>
    </row>
    <row r="26" spans="1:9" x14ac:dyDescent="0.25">
      <c r="A26" s="45" t="s">
        <v>40</v>
      </c>
      <c r="B26" s="59"/>
      <c r="C26" s="46">
        <f>SUM(C20:C25)</f>
        <v>8</v>
      </c>
      <c r="D26" s="47"/>
      <c r="E26" s="60"/>
      <c r="F26" s="60">
        <f>SUM(F20:F25)</f>
        <v>0</v>
      </c>
      <c r="G26" s="43" t="e">
        <f>F26/F106</f>
        <v>#DIV/0!</v>
      </c>
      <c r="H26" s="58"/>
      <c r="I26" s="30"/>
    </row>
    <row r="27" spans="1:9" x14ac:dyDescent="0.25">
      <c r="A27" s="61"/>
      <c r="B27" s="62"/>
      <c r="C27" s="62"/>
      <c r="D27" s="63"/>
      <c r="E27" s="64"/>
      <c r="F27" s="64"/>
      <c r="G27" s="53"/>
      <c r="H27" s="58"/>
      <c r="I27" s="30"/>
    </row>
    <row r="28" spans="1:9" x14ac:dyDescent="0.25">
      <c r="A28" s="212" t="s">
        <v>54</v>
      </c>
      <c r="B28" s="213"/>
      <c r="C28" s="213"/>
      <c r="D28" s="213"/>
      <c r="E28" s="213"/>
      <c r="F28" s="213"/>
      <c r="G28" s="214"/>
      <c r="H28" s="58"/>
      <c r="I28" s="30"/>
    </row>
    <row r="29" spans="1:9" x14ac:dyDescent="0.25">
      <c r="A29" s="37" t="s">
        <v>55</v>
      </c>
      <c r="B29" s="38" t="s">
        <v>44</v>
      </c>
      <c r="C29" s="54">
        <v>8</v>
      </c>
      <c r="D29" s="40">
        <v>220</v>
      </c>
      <c r="E29" s="55">
        <v>0</v>
      </c>
      <c r="F29" s="41">
        <f>E29*D29*C29</f>
        <v>0</v>
      </c>
      <c r="G29" s="43"/>
      <c r="H29" s="58"/>
      <c r="I29" s="30"/>
    </row>
    <row r="30" spans="1:9" x14ac:dyDescent="0.25">
      <c r="A30" s="37" t="s">
        <v>49</v>
      </c>
      <c r="B30" s="44" t="s">
        <v>48</v>
      </c>
      <c r="C30" s="54"/>
      <c r="D30" s="40">
        <v>220</v>
      </c>
      <c r="E30" s="55">
        <v>0</v>
      </c>
      <c r="F30" s="41">
        <f>C30*D30*E30</f>
        <v>0</v>
      </c>
      <c r="G30" s="43"/>
      <c r="H30" s="25"/>
      <c r="I30" s="20"/>
    </row>
    <row r="31" spans="1:9" x14ac:dyDescent="0.25">
      <c r="A31" s="37" t="s">
        <v>45</v>
      </c>
      <c r="B31" s="38" t="s">
        <v>46</v>
      </c>
      <c r="C31" s="54">
        <v>8</v>
      </c>
      <c r="D31" s="40">
        <v>220</v>
      </c>
      <c r="E31" s="55">
        <v>0</v>
      </c>
      <c r="F31" s="41">
        <f>C31*D31*E31</f>
        <v>0</v>
      </c>
      <c r="G31" s="43"/>
      <c r="H31" s="25"/>
      <c r="I31" s="20"/>
    </row>
    <row r="32" spans="1:9" ht="15" customHeight="1" x14ac:dyDescent="0.25">
      <c r="A32" s="37" t="s">
        <v>47</v>
      </c>
      <c r="B32" s="44" t="s">
        <v>48</v>
      </c>
      <c r="C32" s="54"/>
      <c r="D32" s="40">
        <v>220</v>
      </c>
      <c r="E32" s="55">
        <v>0</v>
      </c>
      <c r="F32" s="41">
        <f>C32*D32*E32</f>
        <v>0</v>
      </c>
      <c r="G32" s="43"/>
      <c r="H32" s="25"/>
      <c r="I32" s="20"/>
    </row>
    <row r="33" spans="1:9" x14ac:dyDescent="0.25">
      <c r="A33" s="37" t="s">
        <v>56</v>
      </c>
      <c r="B33" s="38" t="s">
        <v>51</v>
      </c>
      <c r="C33" s="54"/>
      <c r="D33" s="40">
        <v>220</v>
      </c>
      <c r="E33" s="55">
        <v>0</v>
      </c>
      <c r="F33" s="41">
        <f>C33*D33*E33</f>
        <v>0</v>
      </c>
      <c r="G33" s="43"/>
      <c r="H33" s="25"/>
      <c r="I33" s="20"/>
    </row>
    <row r="34" spans="1:9" x14ac:dyDescent="0.25">
      <c r="A34" s="45" t="s">
        <v>40</v>
      </c>
      <c r="B34" s="59"/>
      <c r="C34" s="46">
        <f>SUM(C29:C33)</f>
        <v>16</v>
      </c>
      <c r="D34" s="47"/>
      <c r="E34" s="60"/>
      <c r="F34" s="65">
        <f>SUM(F29:F33)</f>
        <v>0</v>
      </c>
      <c r="G34" s="43" t="e">
        <f>F34/F106</f>
        <v>#DIV/0!</v>
      </c>
      <c r="H34" s="25"/>
      <c r="I34" s="20"/>
    </row>
    <row r="35" spans="1:9" x14ac:dyDescent="0.25">
      <c r="A35" s="66"/>
      <c r="B35" s="67"/>
      <c r="C35" s="68"/>
      <c r="D35" s="69"/>
      <c r="E35" s="70"/>
      <c r="F35" s="70"/>
      <c r="G35" s="43"/>
      <c r="H35" s="25"/>
      <c r="I35" s="20"/>
    </row>
    <row r="36" spans="1:9" x14ac:dyDescent="0.25">
      <c r="A36" s="215" t="s">
        <v>117</v>
      </c>
      <c r="B36" s="216"/>
      <c r="C36" s="216"/>
      <c r="D36" s="216"/>
      <c r="E36" s="216"/>
      <c r="F36" s="216"/>
      <c r="G36" s="217"/>
      <c r="H36" s="25"/>
      <c r="I36" s="20"/>
    </row>
    <row r="37" spans="1:9" x14ac:dyDescent="0.25">
      <c r="A37" s="218"/>
      <c r="B37" s="219"/>
      <c r="C37" s="219"/>
      <c r="D37" s="219"/>
      <c r="E37" s="219"/>
      <c r="F37" s="219"/>
      <c r="G37" s="220"/>
      <c r="H37" s="25"/>
      <c r="I37" s="20"/>
    </row>
    <row r="38" spans="1:9" x14ac:dyDescent="0.25">
      <c r="A38" s="221"/>
      <c r="B38" s="222"/>
      <c r="C38" s="222"/>
      <c r="D38" s="222"/>
      <c r="E38" s="222"/>
      <c r="F38" s="222"/>
      <c r="G38" s="223"/>
      <c r="H38" s="25"/>
      <c r="I38" s="20"/>
    </row>
    <row r="39" spans="1:9" x14ac:dyDescent="0.25">
      <c r="A39" s="212" t="s">
        <v>57</v>
      </c>
      <c r="B39" s="213"/>
      <c r="C39" s="213"/>
      <c r="D39" s="213"/>
      <c r="E39" s="213"/>
      <c r="F39" s="224"/>
      <c r="G39" s="43"/>
      <c r="H39" s="25"/>
      <c r="I39" s="20"/>
    </row>
    <row r="40" spans="1:9" x14ac:dyDescent="0.25">
      <c r="A40" s="225" t="s">
        <v>58</v>
      </c>
      <c r="B40" s="226"/>
      <c r="C40" s="227"/>
      <c r="D40" s="227"/>
      <c r="E40" s="227"/>
      <c r="F40" s="227"/>
      <c r="G40" s="43"/>
      <c r="H40" s="25"/>
      <c r="I40" s="20"/>
    </row>
    <row r="41" spans="1:9" x14ac:dyDescent="0.25">
      <c r="A41" s="102" t="s">
        <v>59</v>
      </c>
      <c r="B41" s="103"/>
      <c r="C41" s="73">
        <f>(C17+C26+C34)-C42</f>
        <v>17</v>
      </c>
      <c r="D41" s="74">
        <v>937</v>
      </c>
      <c r="E41" s="75">
        <v>0.2</v>
      </c>
      <c r="F41" s="70">
        <v>0</v>
      </c>
      <c r="G41" s="43"/>
      <c r="H41" s="25"/>
      <c r="I41" s="76"/>
    </row>
    <row r="42" spans="1:9" x14ac:dyDescent="0.25">
      <c r="A42" s="77" t="s">
        <v>60</v>
      </c>
      <c r="B42" s="78"/>
      <c r="C42" s="79">
        <f>C29</f>
        <v>8</v>
      </c>
      <c r="D42" s="80">
        <f>F29/16</f>
        <v>0</v>
      </c>
      <c r="E42" s="81">
        <v>0.3</v>
      </c>
      <c r="F42" s="82">
        <f>E42*D42*C42</f>
        <v>0</v>
      </c>
      <c r="G42" s="83"/>
      <c r="H42" s="25"/>
      <c r="I42" s="20"/>
    </row>
    <row r="43" spans="1:9" x14ac:dyDescent="0.25">
      <c r="A43" s="102" t="s">
        <v>61</v>
      </c>
      <c r="B43" s="103"/>
      <c r="C43" s="84">
        <f>C34/2</f>
        <v>8</v>
      </c>
      <c r="D43" s="104"/>
      <c r="E43" s="75">
        <v>0.2</v>
      </c>
      <c r="F43" s="70">
        <f>F34/2*E43</f>
        <v>0</v>
      </c>
      <c r="G43" s="43"/>
      <c r="H43" s="25"/>
      <c r="I43" s="20"/>
    </row>
    <row r="44" spans="1:9" x14ac:dyDescent="0.25">
      <c r="A44" s="45" t="s">
        <v>40</v>
      </c>
      <c r="B44" s="86"/>
      <c r="C44" s="46"/>
      <c r="D44" s="47"/>
      <c r="E44" s="60"/>
      <c r="F44" s="60">
        <f>SUM(F41:F43)</f>
        <v>0</v>
      </c>
      <c r="G44" s="43" t="e">
        <f>F44/F106</f>
        <v>#DIV/0!</v>
      </c>
      <c r="H44" s="25"/>
      <c r="I44" s="20"/>
    </row>
    <row r="45" spans="1:9" ht="15" customHeight="1" x14ac:dyDescent="0.25">
      <c r="A45" s="66"/>
      <c r="B45" s="87"/>
      <c r="C45" s="68"/>
      <c r="D45" s="69"/>
      <c r="E45" s="70"/>
      <c r="F45" s="70"/>
      <c r="G45" s="43"/>
      <c r="H45" s="88"/>
      <c r="I45" s="89"/>
    </row>
    <row r="46" spans="1:9" ht="15.75" thickBot="1" x14ac:dyDescent="0.3">
      <c r="A46" s="172" t="s">
        <v>62</v>
      </c>
      <c r="B46" s="197"/>
      <c r="C46" s="198"/>
      <c r="D46" s="198"/>
      <c r="E46" s="198"/>
      <c r="F46" s="90">
        <f>F44+F34+F26+F17</f>
        <v>0</v>
      </c>
      <c r="G46" s="91" t="e">
        <f>F46/F106</f>
        <v>#DIV/0!</v>
      </c>
      <c r="H46" s="25"/>
      <c r="I46" s="20"/>
    </row>
    <row r="47" spans="1:9" ht="15.75" thickBot="1" x14ac:dyDescent="0.3">
      <c r="A47" s="92"/>
      <c r="B47" s="93"/>
      <c r="C47" s="94"/>
      <c r="D47" s="94"/>
      <c r="E47" s="94"/>
      <c r="F47" s="95"/>
      <c r="G47" s="96"/>
      <c r="H47" s="25"/>
      <c r="I47" s="20"/>
    </row>
    <row r="48" spans="1:9" x14ac:dyDescent="0.25">
      <c r="A48" s="206" t="s">
        <v>63</v>
      </c>
      <c r="B48" s="207"/>
      <c r="C48" s="207"/>
      <c r="D48" s="207"/>
      <c r="E48" s="207"/>
      <c r="F48" s="207"/>
      <c r="G48" s="208"/>
      <c r="H48" s="25"/>
      <c r="I48" s="20"/>
    </row>
    <row r="49" spans="1:9" x14ac:dyDescent="0.25">
      <c r="A49" s="209" t="s">
        <v>64</v>
      </c>
      <c r="B49" s="210"/>
      <c r="C49" s="210"/>
      <c r="D49" s="210"/>
      <c r="E49" s="211"/>
      <c r="F49" s="97">
        <v>70000</v>
      </c>
      <c r="G49" s="43"/>
      <c r="H49" s="25"/>
      <c r="I49" s="20"/>
    </row>
    <row r="50" spans="1:9" ht="15.75" thickBot="1" x14ac:dyDescent="0.3">
      <c r="A50" s="172" t="s">
        <v>65</v>
      </c>
      <c r="B50" s="197"/>
      <c r="C50" s="198"/>
      <c r="D50" s="198"/>
      <c r="E50" s="198"/>
      <c r="F50" s="98">
        <f>F49</f>
        <v>70000</v>
      </c>
      <c r="G50" s="91" t="e">
        <f>F50/F106</f>
        <v>#DIV/0!</v>
      </c>
      <c r="H50" s="25"/>
      <c r="I50" s="20"/>
    </row>
    <row r="51" spans="1:9" x14ac:dyDescent="0.25">
      <c r="A51" s="92"/>
      <c r="B51" s="93"/>
      <c r="C51" s="94"/>
      <c r="D51" s="94"/>
      <c r="E51" s="94"/>
      <c r="F51" s="95"/>
      <c r="G51" s="96"/>
      <c r="H51" s="25"/>
    </row>
    <row r="52" spans="1:9" x14ac:dyDescent="0.25">
      <c r="A52" s="27" t="s">
        <v>66</v>
      </c>
      <c r="B52" s="28"/>
      <c r="C52" s="94"/>
      <c r="D52" s="94"/>
      <c r="E52" s="94"/>
      <c r="F52" s="95"/>
      <c r="G52" s="96"/>
      <c r="H52" s="25"/>
    </row>
    <row r="53" spans="1:9" x14ac:dyDescent="0.25">
      <c r="A53" s="99" t="s">
        <v>67</v>
      </c>
      <c r="B53" s="100"/>
      <c r="C53" s="94"/>
      <c r="D53" s="94"/>
      <c r="E53" s="94"/>
      <c r="F53" s="95"/>
      <c r="G53" s="96"/>
      <c r="H53" s="25"/>
    </row>
    <row r="54" spans="1:9" ht="15.75" thickBot="1" x14ac:dyDescent="0.3">
      <c r="A54" s="99" t="s">
        <v>68</v>
      </c>
      <c r="B54" s="100" t="s">
        <v>69</v>
      </c>
      <c r="C54" s="94"/>
      <c r="D54" s="94"/>
      <c r="E54" s="94"/>
      <c r="F54" s="95"/>
      <c r="G54" s="96"/>
      <c r="H54" s="25"/>
    </row>
    <row r="55" spans="1:9" x14ac:dyDescent="0.25">
      <c r="A55" s="175" t="s">
        <v>70</v>
      </c>
      <c r="B55" s="176"/>
      <c r="C55" s="177"/>
      <c r="D55" s="177"/>
      <c r="E55" s="177"/>
      <c r="F55" s="101">
        <v>41</v>
      </c>
      <c r="G55" s="36"/>
      <c r="H55" s="25"/>
    </row>
    <row r="56" spans="1:9" x14ac:dyDescent="0.25">
      <c r="A56" s="187" t="s">
        <v>71</v>
      </c>
      <c r="B56" s="188"/>
      <c r="C56" s="189"/>
      <c r="D56" s="189"/>
      <c r="E56" s="189"/>
      <c r="F56" s="105">
        <f>SUM(C41:C42)</f>
        <v>25</v>
      </c>
      <c r="G56" s="43"/>
      <c r="H56" s="25"/>
    </row>
    <row r="57" spans="1:9" x14ac:dyDescent="0.25">
      <c r="A57" s="187" t="s">
        <v>72</v>
      </c>
      <c r="B57" s="188"/>
      <c r="C57" s="189"/>
      <c r="D57" s="189"/>
      <c r="E57" s="189"/>
      <c r="F57" s="105">
        <v>2</v>
      </c>
      <c r="G57" s="43"/>
      <c r="H57" s="25"/>
    </row>
    <row r="58" spans="1:9" ht="57" customHeight="1" thickBot="1" x14ac:dyDescent="0.3">
      <c r="A58" s="172" t="s">
        <v>73</v>
      </c>
      <c r="B58" s="197"/>
      <c r="C58" s="198"/>
      <c r="D58" s="198"/>
      <c r="E58" s="198"/>
      <c r="F58" s="90">
        <f>F55*F56*F57/6</f>
        <v>341.66666666666669</v>
      </c>
      <c r="G58" s="91" t="e">
        <f>F58/F106</f>
        <v>#DIV/0!</v>
      </c>
      <c r="H58" s="25"/>
    </row>
    <row r="59" spans="1:9" ht="53.25" customHeight="1" x14ac:dyDescent="0.25">
      <c r="A59" s="92"/>
      <c r="B59" s="93"/>
      <c r="C59" s="94"/>
      <c r="D59" s="94"/>
      <c r="E59" s="94"/>
      <c r="F59" s="95"/>
      <c r="G59" s="96"/>
      <c r="H59" s="25"/>
    </row>
    <row r="60" spans="1:9" ht="15.75" thickBot="1" x14ac:dyDescent="0.3">
      <c r="A60" s="199" t="s">
        <v>74</v>
      </c>
      <c r="B60" s="200"/>
      <c r="C60" s="200"/>
      <c r="D60" s="200"/>
      <c r="E60" s="200"/>
      <c r="F60" s="201"/>
      <c r="G60" s="202"/>
      <c r="H60" s="25"/>
    </row>
    <row r="61" spans="1:9" ht="15.75" thickBot="1" x14ac:dyDescent="0.3">
      <c r="A61" s="106" t="s">
        <v>75</v>
      </c>
      <c r="B61" s="107"/>
      <c r="C61" s="107"/>
      <c r="D61" s="107"/>
      <c r="E61" s="108"/>
      <c r="F61" s="109">
        <v>0</v>
      </c>
      <c r="G61" s="110"/>
      <c r="H61" s="25"/>
    </row>
    <row r="62" spans="1:9" x14ac:dyDescent="0.25">
      <c r="A62" s="111"/>
      <c r="B62" s="112"/>
      <c r="C62" s="112"/>
      <c r="D62" s="113"/>
      <c r="E62" s="114"/>
      <c r="F62" s="115">
        <f>C62*E62</f>
        <v>0</v>
      </c>
      <c r="G62" s="116" t="e">
        <f>F62/F106</f>
        <v>#DIV/0!</v>
      </c>
      <c r="H62" s="25"/>
    </row>
    <row r="63" spans="1:9" x14ac:dyDescent="0.25">
      <c r="A63" s="117"/>
      <c r="B63" s="54"/>
      <c r="C63" s="118"/>
      <c r="D63" s="112"/>
      <c r="E63" s="119"/>
      <c r="F63" s="120">
        <f>C63*E63</f>
        <v>0</v>
      </c>
      <c r="G63" s="121" t="e">
        <f>F63/F106</f>
        <v>#DIV/0!</v>
      </c>
      <c r="H63" s="25"/>
    </row>
    <row r="64" spans="1:9" ht="15.75" thickBot="1" x14ac:dyDescent="0.3">
      <c r="A64" s="122" t="s">
        <v>76</v>
      </c>
      <c r="B64" s="123"/>
      <c r="C64" s="124"/>
      <c r="D64" s="124"/>
      <c r="E64" s="125"/>
      <c r="F64" s="126">
        <f>SUM(F61:F62)</f>
        <v>0</v>
      </c>
      <c r="G64" s="116" t="e">
        <f>F64/F106</f>
        <v>#DIV/0!</v>
      </c>
      <c r="H64" s="25"/>
    </row>
    <row r="65" spans="1:8" x14ac:dyDescent="0.25">
      <c r="A65" s="92"/>
      <c r="B65" s="93"/>
      <c r="C65" s="94"/>
      <c r="D65" s="94"/>
      <c r="E65" s="94"/>
      <c r="F65" s="95"/>
      <c r="G65" s="96"/>
      <c r="H65" s="25"/>
    </row>
    <row r="66" spans="1:8" x14ac:dyDescent="0.25">
      <c r="A66" s="27" t="s">
        <v>77</v>
      </c>
      <c r="B66" s="28"/>
      <c r="C66" s="94"/>
      <c r="D66" s="94"/>
      <c r="E66" s="94"/>
      <c r="F66" s="95"/>
      <c r="G66" s="96"/>
      <c r="H66" s="25"/>
    </row>
    <row r="67" spans="1:8" x14ac:dyDescent="0.25">
      <c r="A67" s="99" t="s">
        <v>78</v>
      </c>
      <c r="B67" s="100"/>
      <c r="C67" s="94"/>
      <c r="D67" s="94"/>
      <c r="E67" s="94"/>
      <c r="F67" s="95"/>
      <c r="G67" s="96"/>
      <c r="H67" s="25"/>
    </row>
    <row r="68" spans="1:8" x14ac:dyDescent="0.25">
      <c r="A68" s="99" t="s">
        <v>79</v>
      </c>
      <c r="B68" s="100"/>
      <c r="C68" s="94"/>
      <c r="D68" s="94"/>
      <c r="E68" s="94"/>
      <c r="F68" s="95"/>
      <c r="G68" s="96"/>
      <c r="H68" s="25"/>
    </row>
    <row r="69" spans="1:8" ht="15.75" thickBot="1" x14ac:dyDescent="0.3">
      <c r="A69" s="99" t="s">
        <v>80</v>
      </c>
      <c r="B69" s="100"/>
      <c r="C69" s="94"/>
      <c r="D69" s="94"/>
      <c r="E69" s="94"/>
      <c r="F69" s="95"/>
      <c r="G69" s="96"/>
      <c r="H69" s="25"/>
    </row>
    <row r="70" spans="1:8" x14ac:dyDescent="0.25">
      <c r="A70" s="203" t="s">
        <v>81</v>
      </c>
      <c r="B70" s="204"/>
      <c r="C70" s="204"/>
      <c r="D70" s="204"/>
      <c r="E70" s="204"/>
      <c r="F70" s="205"/>
      <c r="G70" s="36"/>
      <c r="H70" s="25"/>
    </row>
    <row r="71" spans="1:8" x14ac:dyDescent="0.25">
      <c r="A71" s="192" t="s">
        <v>82</v>
      </c>
      <c r="B71" s="193"/>
      <c r="C71" s="193"/>
      <c r="D71" s="193"/>
      <c r="E71" s="188"/>
      <c r="F71" s="42">
        <f>F46</f>
        <v>0</v>
      </c>
      <c r="G71" s="43"/>
      <c r="H71" s="25"/>
    </row>
    <row r="72" spans="1:8" x14ac:dyDescent="0.25">
      <c r="A72" s="192" t="s">
        <v>83</v>
      </c>
      <c r="B72" s="193"/>
      <c r="C72" s="193"/>
      <c r="D72" s="193"/>
      <c r="E72" s="188"/>
      <c r="F72" s="42">
        <f>F71*1%</f>
        <v>0</v>
      </c>
      <c r="G72" s="43"/>
      <c r="H72" s="25"/>
    </row>
    <row r="73" spans="1:8" x14ac:dyDescent="0.25">
      <c r="A73" s="192" t="s">
        <v>84</v>
      </c>
      <c r="B73" s="193"/>
      <c r="C73" s="193"/>
      <c r="D73" s="193"/>
      <c r="E73" s="188"/>
      <c r="F73" s="105"/>
      <c r="G73" s="43"/>
      <c r="H73" s="127"/>
    </row>
    <row r="74" spans="1:8" x14ac:dyDescent="0.25">
      <c r="A74" s="187" t="s">
        <v>85</v>
      </c>
      <c r="B74" s="188"/>
      <c r="C74" s="189"/>
      <c r="D74" s="189"/>
      <c r="E74" s="189"/>
      <c r="F74" s="128">
        <v>6.5</v>
      </c>
      <c r="G74" s="43"/>
      <c r="H74" s="25"/>
    </row>
    <row r="75" spans="1:8" x14ac:dyDescent="0.25">
      <c r="A75" s="187" t="s">
        <v>86</v>
      </c>
      <c r="B75" s="188"/>
      <c r="C75" s="189"/>
      <c r="D75" s="189"/>
      <c r="E75" s="189"/>
      <c r="F75" s="105">
        <v>4</v>
      </c>
      <c r="G75" s="43"/>
      <c r="H75" s="25"/>
    </row>
    <row r="76" spans="1:8" x14ac:dyDescent="0.25">
      <c r="A76" s="187" t="s">
        <v>87</v>
      </c>
      <c r="B76" s="188"/>
      <c r="C76" s="189"/>
      <c r="D76" s="189"/>
      <c r="E76" s="189"/>
      <c r="F76" s="105">
        <v>22</v>
      </c>
      <c r="G76" s="43"/>
      <c r="H76" s="127"/>
    </row>
    <row r="77" spans="1:8" x14ac:dyDescent="0.25">
      <c r="A77" s="187" t="s">
        <v>88</v>
      </c>
      <c r="B77" s="188"/>
      <c r="C77" s="189"/>
      <c r="D77" s="189"/>
      <c r="E77" s="189"/>
      <c r="F77" s="42">
        <f>F73*F74*F75*F76</f>
        <v>0</v>
      </c>
      <c r="G77" s="43"/>
      <c r="H77" s="25"/>
    </row>
    <row r="78" spans="1:8" ht="15.75" thickBot="1" x14ac:dyDescent="0.3">
      <c r="A78" s="172" t="s">
        <v>89</v>
      </c>
      <c r="B78" s="173"/>
      <c r="C78" s="174"/>
      <c r="D78" s="174"/>
      <c r="E78" s="174"/>
      <c r="F78" s="129">
        <f>-F72+F77</f>
        <v>0</v>
      </c>
      <c r="G78" s="91" t="e">
        <f>F78/F106</f>
        <v>#DIV/0!</v>
      </c>
      <c r="H78" s="25"/>
    </row>
    <row r="79" spans="1:8" x14ac:dyDescent="0.25">
      <c r="A79" s="130"/>
      <c r="B79" s="131"/>
      <c r="C79" s="131"/>
      <c r="D79" s="131"/>
      <c r="E79" s="131"/>
      <c r="F79" s="132"/>
      <c r="G79" s="96"/>
      <c r="H79" s="25"/>
    </row>
    <row r="80" spans="1:8" x14ac:dyDescent="0.25">
      <c r="A80" s="27" t="s">
        <v>90</v>
      </c>
      <c r="B80" s="28"/>
      <c r="C80" s="94"/>
      <c r="D80" s="94"/>
      <c r="E80" s="94"/>
      <c r="F80" s="95"/>
      <c r="G80" s="96"/>
      <c r="H80" s="25"/>
    </row>
    <row r="81" spans="1:9" x14ac:dyDescent="0.25">
      <c r="A81" s="99" t="s">
        <v>91</v>
      </c>
      <c r="B81" s="100"/>
      <c r="C81" s="94"/>
      <c r="D81" s="94"/>
      <c r="E81" s="94"/>
      <c r="F81" s="95"/>
      <c r="G81" s="96"/>
      <c r="H81" s="25"/>
    </row>
    <row r="82" spans="1:9" ht="15.75" thickBot="1" x14ac:dyDescent="0.3">
      <c r="A82" s="27" t="s">
        <v>92</v>
      </c>
      <c r="B82" s="28"/>
      <c r="C82" s="94"/>
      <c r="D82" s="94"/>
      <c r="E82" s="94"/>
      <c r="F82" s="95"/>
      <c r="G82" s="96"/>
      <c r="H82" s="25"/>
    </row>
    <row r="83" spans="1:9" x14ac:dyDescent="0.25">
      <c r="A83" s="175" t="s">
        <v>93</v>
      </c>
      <c r="B83" s="176"/>
      <c r="C83" s="177"/>
      <c r="D83" s="177"/>
      <c r="E83" s="177"/>
      <c r="F83" s="133">
        <f>F73</f>
        <v>0</v>
      </c>
      <c r="G83" s="36"/>
      <c r="H83" s="25"/>
      <c r="I83" s="20"/>
    </row>
    <row r="84" spans="1:9" x14ac:dyDescent="0.25">
      <c r="A84" s="187" t="s">
        <v>94</v>
      </c>
      <c r="B84" s="188"/>
      <c r="C84" s="189"/>
      <c r="D84" s="189"/>
      <c r="E84" s="189"/>
      <c r="F84" s="134">
        <v>30</v>
      </c>
      <c r="G84" s="43"/>
      <c r="H84" s="25"/>
      <c r="I84" s="135"/>
    </row>
    <row r="85" spans="1:9" x14ac:dyDescent="0.25">
      <c r="A85" s="187" t="s">
        <v>95</v>
      </c>
      <c r="B85" s="188"/>
      <c r="C85" s="189"/>
      <c r="D85" s="189"/>
      <c r="E85" s="189"/>
      <c r="F85" s="105">
        <v>22</v>
      </c>
      <c r="G85" s="43"/>
      <c r="H85" s="25"/>
      <c r="I85" s="20"/>
    </row>
    <row r="86" spans="1:9" x14ac:dyDescent="0.25">
      <c r="A86" s="192" t="s">
        <v>96</v>
      </c>
      <c r="B86" s="193"/>
      <c r="C86" s="193"/>
      <c r="D86" s="193"/>
      <c r="E86" s="188"/>
      <c r="F86" s="136">
        <f>F87/100*1</f>
        <v>0</v>
      </c>
      <c r="G86" s="137"/>
      <c r="H86" s="25"/>
      <c r="I86" s="20"/>
    </row>
    <row r="87" spans="1:9" ht="15.75" thickBot="1" x14ac:dyDescent="0.3">
      <c r="A87" s="172" t="s">
        <v>97</v>
      </c>
      <c r="B87" s="173"/>
      <c r="C87" s="174"/>
      <c r="D87" s="174"/>
      <c r="E87" s="174"/>
      <c r="F87" s="138">
        <f>F83*F84*F85</f>
        <v>0</v>
      </c>
      <c r="G87" s="91" t="e">
        <f>F87/F106</f>
        <v>#DIV/0!</v>
      </c>
      <c r="H87" s="25"/>
      <c r="I87" s="20"/>
    </row>
    <row r="88" spans="1:9" x14ac:dyDescent="0.25">
      <c r="A88" s="130"/>
      <c r="B88" s="131"/>
      <c r="C88" s="131"/>
      <c r="D88" s="131"/>
      <c r="E88" s="131"/>
      <c r="F88" s="95"/>
      <c r="G88" s="96"/>
      <c r="H88" s="127"/>
      <c r="I88" s="20"/>
    </row>
    <row r="89" spans="1:9" ht="15.75" thickBot="1" x14ac:dyDescent="0.3">
      <c r="A89" s="139" t="s">
        <v>98</v>
      </c>
      <c r="B89" s="140"/>
      <c r="C89" s="131"/>
      <c r="D89" s="131"/>
      <c r="E89" s="131"/>
      <c r="F89" s="95"/>
      <c r="G89" s="96"/>
      <c r="H89" s="25"/>
      <c r="I89" s="20"/>
    </row>
    <row r="90" spans="1:9" ht="15.75" thickBot="1" x14ac:dyDescent="0.3">
      <c r="A90" s="194" t="s">
        <v>99</v>
      </c>
      <c r="B90" s="195"/>
      <c r="C90" s="195"/>
      <c r="D90" s="195"/>
      <c r="E90" s="196"/>
      <c r="F90" s="141">
        <v>0</v>
      </c>
      <c r="G90" s="142" t="e">
        <f>F90/F106</f>
        <v>#DIV/0!</v>
      </c>
      <c r="H90" s="25"/>
      <c r="I90" s="20"/>
    </row>
    <row r="91" spans="1:9" x14ac:dyDescent="0.25">
      <c r="A91" s="143"/>
      <c r="B91" s="144"/>
      <c r="C91" s="144"/>
      <c r="D91" s="144"/>
      <c r="E91" s="144"/>
      <c r="F91" s="95"/>
      <c r="G91" s="96"/>
      <c r="H91" s="145"/>
      <c r="I91" s="146"/>
    </row>
    <row r="92" spans="1:9" ht="15.75" thickBot="1" x14ac:dyDescent="0.3">
      <c r="A92" s="27" t="s">
        <v>100</v>
      </c>
      <c r="B92" s="28"/>
      <c r="C92" s="94"/>
      <c r="D92" s="94"/>
      <c r="E92" s="94"/>
      <c r="F92" s="95"/>
      <c r="G92" s="96"/>
      <c r="H92" s="145"/>
      <c r="I92" s="146"/>
    </row>
    <row r="93" spans="1:9" x14ac:dyDescent="0.25">
      <c r="A93" s="184" t="s">
        <v>101</v>
      </c>
      <c r="B93" s="185"/>
      <c r="C93" s="185"/>
      <c r="D93" s="185"/>
      <c r="E93" s="185"/>
      <c r="F93" s="185"/>
      <c r="G93" s="186"/>
      <c r="H93" s="145"/>
      <c r="I93" s="146"/>
    </row>
    <row r="94" spans="1:9" x14ac:dyDescent="0.25">
      <c r="A94" s="187" t="s">
        <v>102</v>
      </c>
      <c r="B94" s="188"/>
      <c r="C94" s="189"/>
      <c r="D94" s="189"/>
      <c r="E94" s="189"/>
      <c r="F94" s="42">
        <f>F90</f>
        <v>0</v>
      </c>
      <c r="G94" s="43"/>
      <c r="H94" s="89"/>
      <c r="I94" s="146"/>
    </row>
    <row r="95" spans="1:9" x14ac:dyDescent="0.25">
      <c r="A95" s="169" t="s">
        <v>103</v>
      </c>
      <c r="B95" s="170"/>
      <c r="C95" s="171"/>
      <c r="D95" s="171"/>
      <c r="E95" s="171"/>
      <c r="F95" s="147">
        <v>0.15</v>
      </c>
      <c r="G95" s="43"/>
      <c r="H95" s="25"/>
      <c r="I95" s="20"/>
    </row>
    <row r="96" spans="1:9" x14ac:dyDescent="0.25">
      <c r="A96" s="187" t="s">
        <v>104</v>
      </c>
      <c r="B96" s="188"/>
      <c r="C96" s="189"/>
      <c r="D96" s="189"/>
      <c r="E96" s="189"/>
      <c r="F96" s="42">
        <f>F94*F95</f>
        <v>0</v>
      </c>
      <c r="G96" s="43" t="e">
        <f>F96/F106</f>
        <v>#DIV/0!</v>
      </c>
      <c r="H96" s="25"/>
      <c r="I96" s="20"/>
    </row>
    <row r="97" spans="1:9" ht="15.75" thickBot="1" x14ac:dyDescent="0.3">
      <c r="A97" s="190" t="s">
        <v>105</v>
      </c>
      <c r="B97" s="191"/>
      <c r="C97" s="191"/>
      <c r="D97" s="191"/>
      <c r="E97" s="173"/>
      <c r="F97" s="129">
        <f>F96</f>
        <v>0</v>
      </c>
      <c r="G97" s="91" t="e">
        <f>F97/F106</f>
        <v>#DIV/0!</v>
      </c>
      <c r="H97" s="20"/>
      <c r="I97" s="20"/>
    </row>
    <row r="98" spans="1:9" x14ac:dyDescent="0.25">
      <c r="A98" s="92"/>
      <c r="B98" s="93"/>
      <c r="C98" s="94"/>
      <c r="D98" s="94"/>
      <c r="E98" s="94"/>
      <c r="F98" s="95"/>
      <c r="G98" s="96"/>
      <c r="H98" s="20"/>
      <c r="I98" s="20"/>
    </row>
    <row r="99" spans="1:9" ht="15.75" thickBot="1" x14ac:dyDescent="0.3">
      <c r="A99" s="27" t="s">
        <v>106</v>
      </c>
      <c r="B99" s="28"/>
      <c r="C99" s="94"/>
      <c r="D99" s="94"/>
      <c r="E99" s="94"/>
      <c r="F99" s="95"/>
      <c r="G99" s="96"/>
    </row>
    <row r="100" spans="1:9" x14ac:dyDescent="0.25">
      <c r="A100" s="175" t="s">
        <v>107</v>
      </c>
      <c r="B100" s="176"/>
      <c r="C100" s="177"/>
      <c r="D100" s="177"/>
      <c r="E100" s="177"/>
      <c r="F100" s="101">
        <f>F97+F94</f>
        <v>0</v>
      </c>
      <c r="G100" s="36"/>
    </row>
    <row r="101" spans="1:9" x14ac:dyDescent="0.25">
      <c r="A101" s="169" t="s">
        <v>108</v>
      </c>
      <c r="B101" s="170"/>
      <c r="C101" s="171"/>
      <c r="D101" s="171"/>
      <c r="E101" s="148">
        <f>(100-F101)/100</f>
        <v>1</v>
      </c>
      <c r="F101" s="149"/>
      <c r="G101" s="43"/>
    </row>
    <row r="102" spans="1:9" ht="15.75" thickBot="1" x14ac:dyDescent="0.3">
      <c r="A102" s="172" t="s">
        <v>109</v>
      </c>
      <c r="B102" s="173"/>
      <c r="C102" s="174"/>
      <c r="D102" s="174"/>
      <c r="E102" s="174"/>
      <c r="F102" s="138">
        <f>(F100/E101)-F100</f>
        <v>0</v>
      </c>
      <c r="G102" s="91" t="e">
        <f>F102/F106</f>
        <v>#DIV/0!</v>
      </c>
    </row>
    <row r="103" spans="1:9" x14ac:dyDescent="0.25">
      <c r="A103" s="92"/>
      <c r="B103" s="93"/>
      <c r="C103" s="94"/>
      <c r="D103" s="94"/>
      <c r="E103" s="94"/>
      <c r="F103" s="95"/>
      <c r="G103" s="96"/>
    </row>
    <row r="104" spans="1:9" ht="15.75" thickBot="1" x14ac:dyDescent="0.3">
      <c r="A104" s="27" t="s">
        <v>110</v>
      </c>
      <c r="B104" s="28"/>
      <c r="C104" s="29"/>
      <c r="D104" s="29"/>
      <c r="E104" s="29"/>
      <c r="F104" s="150"/>
      <c r="G104" s="96"/>
    </row>
    <row r="105" spans="1:9" x14ac:dyDescent="0.25">
      <c r="A105" s="175" t="s">
        <v>111</v>
      </c>
      <c r="B105" s="176"/>
      <c r="C105" s="177"/>
      <c r="D105" s="177"/>
      <c r="E105" s="177"/>
      <c r="F105" s="151" t="s">
        <v>112</v>
      </c>
      <c r="G105" s="36"/>
    </row>
    <row r="106" spans="1:9" x14ac:dyDescent="0.25">
      <c r="A106" s="178" t="s">
        <v>113</v>
      </c>
      <c r="B106" s="179"/>
      <c r="C106" s="180"/>
      <c r="D106" s="180"/>
      <c r="E106" s="180"/>
      <c r="F106" s="152">
        <f>F100+F102</f>
        <v>0</v>
      </c>
      <c r="G106" s="153" t="e">
        <f>F106/F106</f>
        <v>#DIV/0!</v>
      </c>
    </row>
    <row r="107" spans="1:9" ht="15.75" thickBot="1" x14ac:dyDescent="0.3">
      <c r="A107" s="181" t="s">
        <v>114</v>
      </c>
      <c r="B107" s="182"/>
      <c r="C107" s="182"/>
      <c r="D107" s="183"/>
      <c r="E107" s="154">
        <v>12</v>
      </c>
      <c r="F107" s="155">
        <f>F106*E107</f>
        <v>0</v>
      </c>
      <c r="G107" s="156"/>
    </row>
    <row r="108" spans="1:9" x14ac:dyDescent="0.25">
      <c r="A108" s="20"/>
      <c r="B108" s="20"/>
      <c r="C108" s="157"/>
      <c r="D108" s="157"/>
      <c r="E108" s="157"/>
      <c r="F108" s="158"/>
      <c r="G108" s="157"/>
    </row>
    <row r="109" spans="1:9" x14ac:dyDescent="0.25">
      <c r="A109" s="20"/>
      <c r="B109" s="20"/>
      <c r="C109" s="157"/>
      <c r="D109" s="157"/>
      <c r="E109" s="157"/>
      <c r="F109" s="76"/>
      <c r="G109" s="157"/>
    </row>
    <row r="110" spans="1:9" x14ac:dyDescent="0.25">
      <c r="A110" s="20"/>
      <c r="B110" s="20"/>
      <c r="C110" s="157"/>
      <c r="D110" s="157"/>
      <c r="E110" s="157"/>
      <c r="F110" s="76"/>
      <c r="G110" s="157"/>
    </row>
    <row r="111" spans="1:9" x14ac:dyDescent="0.25">
      <c r="A111" s="20"/>
      <c r="B111" s="20"/>
      <c r="C111" s="157"/>
      <c r="D111" s="157"/>
      <c r="E111" s="157"/>
      <c r="F111" s="158"/>
      <c r="G111" s="157"/>
    </row>
  </sheetData>
  <mergeCells count="47">
    <mergeCell ref="A86:E86"/>
    <mergeCell ref="A87:E87"/>
    <mergeCell ref="A93:G93"/>
    <mergeCell ref="A95:E95"/>
    <mergeCell ref="A96:E96"/>
    <mergeCell ref="A13:G13"/>
    <mergeCell ref="A19:G19"/>
    <mergeCell ref="A28:G28"/>
    <mergeCell ref="A36:G37"/>
    <mergeCell ref="A38:G38"/>
    <mergeCell ref="A7:G7"/>
    <mergeCell ref="A8:G8"/>
    <mergeCell ref="A9:F9"/>
    <mergeCell ref="A10:G10"/>
    <mergeCell ref="D11:G11"/>
    <mergeCell ref="A39:F39"/>
    <mergeCell ref="A40:F40"/>
    <mergeCell ref="A46:E46"/>
    <mergeCell ref="A48:G48"/>
    <mergeCell ref="A49:E49"/>
    <mergeCell ref="A50:E50"/>
    <mergeCell ref="A55:E55"/>
    <mergeCell ref="A58:E58"/>
    <mergeCell ref="A60:G60"/>
    <mergeCell ref="A56:E56"/>
    <mergeCell ref="A57:E57"/>
    <mergeCell ref="A85:E85"/>
    <mergeCell ref="A78:E78"/>
    <mergeCell ref="A70:F70"/>
    <mergeCell ref="A71:E71"/>
    <mergeCell ref="A72:E72"/>
    <mergeCell ref="A73:E73"/>
    <mergeCell ref="A74:E74"/>
    <mergeCell ref="A75:E75"/>
    <mergeCell ref="A76:E76"/>
    <mergeCell ref="A77:E77"/>
    <mergeCell ref="A83:E83"/>
    <mergeCell ref="A84:E84"/>
    <mergeCell ref="A90:E90"/>
    <mergeCell ref="A94:E94"/>
    <mergeCell ref="A97:E97"/>
    <mergeCell ref="A100:E100"/>
    <mergeCell ref="A101:D101"/>
    <mergeCell ref="A105:E105"/>
    <mergeCell ref="A106:E106"/>
    <mergeCell ref="A107:D107"/>
    <mergeCell ref="A102:E10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opLeftCell="A109" workbookViewId="0">
      <selection activeCell="O8" sqref="O8"/>
    </sheetView>
  </sheetViews>
  <sheetFormatPr defaultRowHeight="15" x14ac:dyDescent="0.25"/>
  <cols>
    <col min="1" max="1" width="24.42578125" customWidth="1"/>
    <col min="2" max="2" width="16.5703125" bestFit="1" customWidth="1"/>
    <col min="3" max="3" width="9.42578125" customWidth="1"/>
    <col min="6" max="6" width="12" bestFit="1" customWidth="1"/>
    <col min="7" max="7" width="11.28515625" customWidth="1"/>
  </cols>
  <sheetData>
    <row r="1" spans="1:9" x14ac:dyDescent="0.25">
      <c r="A1" s="249"/>
      <c r="B1" s="250"/>
      <c r="C1" s="251"/>
      <c r="D1" s="251"/>
      <c r="E1" s="251"/>
      <c r="F1" s="252"/>
      <c r="G1" s="253"/>
      <c r="H1" s="20"/>
    </row>
    <row r="2" spans="1:9" x14ac:dyDescent="0.25">
      <c r="A2" s="254"/>
      <c r="B2" s="16"/>
      <c r="C2" s="17"/>
      <c r="D2" s="17"/>
      <c r="E2" s="17"/>
      <c r="F2" s="18"/>
      <c r="G2" s="255"/>
      <c r="H2" s="20"/>
    </row>
    <row r="3" spans="1:9" x14ac:dyDescent="0.25">
      <c r="A3" s="254"/>
      <c r="B3" s="16"/>
      <c r="C3" s="17"/>
      <c r="D3" s="17"/>
      <c r="E3" s="17"/>
      <c r="F3" s="18"/>
      <c r="G3" s="255"/>
      <c r="H3" s="20"/>
    </row>
    <row r="4" spans="1:9" ht="28.5" customHeight="1" x14ac:dyDescent="0.25">
      <c r="A4" s="254"/>
      <c r="B4" s="16"/>
      <c r="C4" s="17" t="s">
        <v>20</v>
      </c>
      <c r="D4" s="17"/>
      <c r="E4" s="17"/>
      <c r="F4" s="18"/>
      <c r="G4" s="255"/>
      <c r="H4" s="21"/>
    </row>
    <row r="5" spans="1:9" ht="15" customHeight="1" x14ac:dyDescent="0.25">
      <c r="A5" s="254"/>
      <c r="B5" s="16"/>
      <c r="C5" s="17" t="s">
        <v>21</v>
      </c>
      <c r="D5" s="17"/>
      <c r="E5" s="17"/>
      <c r="F5" s="18"/>
      <c r="G5" s="255"/>
      <c r="H5" s="22"/>
    </row>
    <row r="6" spans="1:9" x14ac:dyDescent="0.25">
      <c r="A6" s="254"/>
      <c r="B6" s="16"/>
      <c r="C6" s="17" t="s">
        <v>22</v>
      </c>
      <c r="D6" s="17"/>
      <c r="E6" s="17"/>
      <c r="F6" s="18"/>
      <c r="G6" s="255"/>
      <c r="H6" s="20"/>
    </row>
    <row r="7" spans="1:9" x14ac:dyDescent="0.25">
      <c r="A7" s="228" t="s">
        <v>126</v>
      </c>
      <c r="B7" s="229"/>
      <c r="C7" s="229"/>
      <c r="D7" s="229"/>
      <c r="E7" s="229"/>
      <c r="F7" s="229"/>
      <c r="G7" s="230"/>
      <c r="H7" s="25"/>
    </row>
    <row r="8" spans="1:9" ht="15.75" thickBot="1" x14ac:dyDescent="0.3">
      <c r="A8" s="256" t="s">
        <v>24</v>
      </c>
      <c r="B8" s="257"/>
      <c r="C8" s="257"/>
      <c r="D8" s="257"/>
      <c r="E8" s="257"/>
      <c r="F8" s="257"/>
      <c r="G8" s="258"/>
      <c r="H8" s="25"/>
    </row>
    <row r="9" spans="1:9" x14ac:dyDescent="0.25">
      <c r="A9" s="259" t="s">
        <v>127</v>
      </c>
      <c r="B9" s="260"/>
      <c r="C9" s="260"/>
      <c r="D9" s="260"/>
      <c r="E9" s="260"/>
      <c r="F9" s="260"/>
      <c r="G9" s="261"/>
      <c r="H9" s="25"/>
    </row>
    <row r="10" spans="1:9" ht="15.75" thickBot="1" x14ac:dyDescent="0.3">
      <c r="A10" s="262" t="s">
        <v>124</v>
      </c>
      <c r="B10" s="263"/>
      <c r="C10" s="263"/>
      <c r="D10" s="263"/>
      <c r="E10" s="263"/>
      <c r="F10" s="263"/>
      <c r="G10" s="264"/>
      <c r="H10" s="25"/>
      <c r="I10" s="20"/>
    </row>
    <row r="11" spans="1:9" ht="15.75" thickBot="1" x14ac:dyDescent="0.3">
      <c r="A11" s="27" t="s">
        <v>26</v>
      </c>
      <c r="B11" s="28"/>
      <c r="C11" s="29"/>
      <c r="D11" s="239" t="s">
        <v>27</v>
      </c>
      <c r="E11" s="239"/>
      <c r="F11" s="239"/>
      <c r="G11" s="240"/>
      <c r="H11" s="25"/>
      <c r="I11" s="30"/>
    </row>
    <row r="12" spans="1:9" x14ac:dyDescent="0.25">
      <c r="A12" s="31" t="s">
        <v>28</v>
      </c>
      <c r="B12" s="32" t="s">
        <v>29</v>
      </c>
      <c r="C12" s="33" t="s">
        <v>30</v>
      </c>
      <c r="D12" s="34" t="s">
        <v>31</v>
      </c>
      <c r="E12" s="34" t="s">
        <v>32</v>
      </c>
      <c r="F12" s="35" t="s">
        <v>33</v>
      </c>
      <c r="G12" s="36" t="s">
        <v>34</v>
      </c>
      <c r="H12" s="25"/>
      <c r="I12" s="30"/>
    </row>
    <row r="13" spans="1:9" x14ac:dyDescent="0.25">
      <c r="A13" s="212" t="s">
        <v>35</v>
      </c>
      <c r="B13" s="213"/>
      <c r="C13" s="213"/>
      <c r="D13" s="213"/>
      <c r="E13" s="213"/>
      <c r="F13" s="213"/>
      <c r="G13" s="214"/>
      <c r="H13" s="25"/>
      <c r="I13" s="30"/>
    </row>
    <row r="14" spans="1:9" x14ac:dyDescent="0.25">
      <c r="A14" s="37" t="s">
        <v>36</v>
      </c>
      <c r="B14" s="38" t="s">
        <v>37</v>
      </c>
      <c r="C14" s="39">
        <v>1</v>
      </c>
      <c r="D14" s="40">
        <v>20</v>
      </c>
      <c r="E14" s="41">
        <v>0</v>
      </c>
      <c r="F14" s="42">
        <f>(C14*D14)*E14</f>
        <v>0</v>
      </c>
      <c r="G14" s="43"/>
      <c r="H14" s="25"/>
      <c r="I14" s="30"/>
    </row>
    <row r="15" spans="1:9" x14ac:dyDescent="0.25">
      <c r="A15" s="37" t="s">
        <v>38</v>
      </c>
      <c r="B15" s="38" t="s">
        <v>37</v>
      </c>
      <c r="C15" s="39"/>
      <c r="D15" s="40"/>
      <c r="E15" s="41">
        <v>0</v>
      </c>
      <c r="F15" s="42">
        <f>(C15*D15)*E15</f>
        <v>0</v>
      </c>
      <c r="G15" s="43"/>
      <c r="H15" s="25"/>
      <c r="I15" s="30"/>
    </row>
    <row r="16" spans="1:9" x14ac:dyDescent="0.25">
      <c r="A16" s="37" t="s">
        <v>39</v>
      </c>
      <c r="B16" s="44" t="s">
        <v>37</v>
      </c>
      <c r="C16" s="39"/>
      <c r="D16" s="40"/>
      <c r="E16" s="41">
        <v>0</v>
      </c>
      <c r="F16" s="42">
        <f>(C16*D16)*E16</f>
        <v>0</v>
      </c>
      <c r="G16" s="43"/>
      <c r="H16" s="25"/>
      <c r="I16" s="30"/>
    </row>
    <row r="17" spans="1:9" x14ac:dyDescent="0.25">
      <c r="A17" s="45" t="s">
        <v>40</v>
      </c>
      <c r="B17" s="46"/>
      <c r="C17" s="46">
        <f>SUM(C14:C16)</f>
        <v>1</v>
      </c>
      <c r="D17" s="47"/>
      <c r="E17" s="48"/>
      <c r="F17" s="48">
        <f>SUM(F14:F16)</f>
        <v>0</v>
      </c>
      <c r="G17" s="43" t="e">
        <f>F17/F106</f>
        <v>#DIV/0!</v>
      </c>
      <c r="H17" s="25"/>
      <c r="I17" s="30"/>
    </row>
    <row r="18" spans="1:9" x14ac:dyDescent="0.25">
      <c r="A18" s="49"/>
      <c r="B18" s="50"/>
      <c r="C18" s="50"/>
      <c r="D18" s="51"/>
      <c r="E18" s="52"/>
      <c r="F18" s="52"/>
      <c r="G18" s="53"/>
      <c r="H18" s="25"/>
      <c r="I18" s="30"/>
    </row>
    <row r="19" spans="1:9" x14ac:dyDescent="0.25">
      <c r="A19" s="199" t="s">
        <v>41</v>
      </c>
      <c r="B19" s="200"/>
      <c r="C19" s="200"/>
      <c r="D19" s="200"/>
      <c r="E19" s="200"/>
      <c r="F19" s="200"/>
      <c r="G19" s="202"/>
      <c r="H19" s="25"/>
      <c r="I19" s="30"/>
    </row>
    <row r="20" spans="1:9" x14ac:dyDescent="0.25">
      <c r="A20" s="37" t="s">
        <v>42</v>
      </c>
      <c r="B20" s="38" t="s">
        <v>43</v>
      </c>
      <c r="C20" s="54">
        <v>2</v>
      </c>
      <c r="D20" s="40">
        <v>220</v>
      </c>
      <c r="E20" s="55">
        <v>0</v>
      </c>
      <c r="F20" s="42">
        <f>(C20*D20)*E20</f>
        <v>0</v>
      </c>
      <c r="G20" s="43"/>
      <c r="H20" s="25"/>
      <c r="I20" s="30"/>
    </row>
    <row r="21" spans="1:9" x14ac:dyDescent="0.25">
      <c r="A21" s="37" t="s">
        <v>116</v>
      </c>
      <c r="B21" s="56" t="s">
        <v>44</v>
      </c>
      <c r="C21" s="54">
        <v>1</v>
      </c>
      <c r="D21" s="40">
        <v>220</v>
      </c>
      <c r="E21" s="55">
        <v>0</v>
      </c>
      <c r="F21" s="42">
        <f t="shared" ref="F21:F25" si="0">(C21*D21)*E21</f>
        <v>0</v>
      </c>
      <c r="G21" s="43"/>
      <c r="H21" s="25"/>
      <c r="I21" s="30"/>
    </row>
    <row r="22" spans="1:9" x14ac:dyDescent="0.25">
      <c r="A22" s="37" t="s">
        <v>45</v>
      </c>
      <c r="B22" s="38" t="s">
        <v>46</v>
      </c>
      <c r="C22" s="54"/>
      <c r="D22" s="40">
        <v>220</v>
      </c>
      <c r="E22" s="55">
        <v>0</v>
      </c>
      <c r="F22" s="42">
        <f t="shared" si="0"/>
        <v>0</v>
      </c>
      <c r="G22" s="57"/>
      <c r="H22" s="25"/>
      <c r="I22" s="30"/>
    </row>
    <row r="23" spans="1:9" x14ac:dyDescent="0.25">
      <c r="A23" s="37" t="s">
        <v>47</v>
      </c>
      <c r="B23" s="44" t="s">
        <v>48</v>
      </c>
      <c r="C23" s="54">
        <v>3</v>
      </c>
      <c r="D23" s="40">
        <v>220</v>
      </c>
      <c r="E23" s="55">
        <v>0</v>
      </c>
      <c r="F23" s="42">
        <f>(C23*D23)*E23</f>
        <v>0</v>
      </c>
      <c r="G23" s="57"/>
      <c r="H23" s="25"/>
      <c r="I23" s="30"/>
    </row>
    <row r="24" spans="1:9" x14ac:dyDescent="0.25">
      <c r="A24" s="37" t="s">
        <v>50</v>
      </c>
      <c r="B24" s="38" t="s">
        <v>51</v>
      </c>
      <c r="C24" s="54">
        <v>3</v>
      </c>
      <c r="D24" s="40">
        <v>220</v>
      </c>
      <c r="E24" s="55">
        <v>0</v>
      </c>
      <c r="F24" s="42">
        <f>(C24*D24)*E24</f>
        <v>0</v>
      </c>
      <c r="G24" s="57"/>
      <c r="H24" s="25"/>
      <c r="I24" s="30"/>
    </row>
    <row r="25" spans="1:9" x14ac:dyDescent="0.25">
      <c r="A25" s="37" t="s">
        <v>52</v>
      </c>
      <c r="B25" s="38" t="s">
        <v>53</v>
      </c>
      <c r="C25" s="54">
        <v>2</v>
      </c>
      <c r="D25" s="40">
        <v>220</v>
      </c>
      <c r="E25" s="55">
        <v>0</v>
      </c>
      <c r="F25" s="42">
        <f t="shared" si="0"/>
        <v>0</v>
      </c>
      <c r="G25" s="57"/>
      <c r="H25" s="58"/>
      <c r="I25" s="30"/>
    </row>
    <row r="26" spans="1:9" x14ac:dyDescent="0.25">
      <c r="A26" s="45" t="s">
        <v>40</v>
      </c>
      <c r="B26" s="59"/>
      <c r="C26" s="46">
        <f>SUM(C20:C25)</f>
        <v>11</v>
      </c>
      <c r="D26" s="47"/>
      <c r="E26" s="60"/>
      <c r="F26" s="60">
        <f>SUM(F20:F25)</f>
        <v>0</v>
      </c>
      <c r="G26" s="43" t="e">
        <f>F26/F106</f>
        <v>#DIV/0!</v>
      </c>
      <c r="H26" s="58"/>
      <c r="I26" s="30"/>
    </row>
    <row r="27" spans="1:9" x14ac:dyDescent="0.25">
      <c r="A27" s="61"/>
      <c r="B27" s="62"/>
      <c r="C27" s="62"/>
      <c r="D27" s="63"/>
      <c r="E27" s="64"/>
      <c r="F27" s="64"/>
      <c r="G27" s="53"/>
      <c r="H27" s="58"/>
      <c r="I27" s="30"/>
    </row>
    <row r="28" spans="1:9" x14ac:dyDescent="0.25">
      <c r="A28" s="212" t="s">
        <v>54</v>
      </c>
      <c r="B28" s="213"/>
      <c r="C28" s="213"/>
      <c r="D28" s="213"/>
      <c r="E28" s="213"/>
      <c r="F28" s="213"/>
      <c r="G28" s="214"/>
      <c r="H28" s="58"/>
      <c r="I28" s="30"/>
    </row>
    <row r="29" spans="1:9" x14ac:dyDescent="0.25">
      <c r="A29" s="37" t="s">
        <v>55</v>
      </c>
      <c r="B29" s="38" t="s">
        <v>44</v>
      </c>
      <c r="C29" s="54">
        <v>8</v>
      </c>
      <c r="D29" s="40">
        <v>220</v>
      </c>
      <c r="E29" s="55">
        <v>0</v>
      </c>
      <c r="F29" s="41">
        <f>E29*D29*C29</f>
        <v>0</v>
      </c>
      <c r="G29" s="43"/>
      <c r="H29" s="58"/>
      <c r="I29" s="30"/>
    </row>
    <row r="30" spans="1:9" x14ac:dyDescent="0.25">
      <c r="A30" s="37" t="s">
        <v>49</v>
      </c>
      <c r="B30" s="44" t="s">
        <v>48</v>
      </c>
      <c r="C30" s="54"/>
      <c r="D30" s="40">
        <v>220</v>
      </c>
      <c r="E30" s="55">
        <v>0</v>
      </c>
      <c r="F30" s="41">
        <f>C30*D30*E30</f>
        <v>0</v>
      </c>
      <c r="G30" s="43"/>
      <c r="H30" s="25"/>
      <c r="I30" s="20"/>
    </row>
    <row r="31" spans="1:9" x14ac:dyDescent="0.25">
      <c r="A31" s="37" t="s">
        <v>45</v>
      </c>
      <c r="B31" s="38" t="s">
        <v>46</v>
      </c>
      <c r="C31" s="54">
        <v>8</v>
      </c>
      <c r="D31" s="40">
        <v>220</v>
      </c>
      <c r="E31" s="55">
        <v>0</v>
      </c>
      <c r="F31" s="41">
        <f>C31*D31*E31</f>
        <v>0</v>
      </c>
      <c r="G31" s="43"/>
      <c r="H31" s="25"/>
      <c r="I31" s="20"/>
    </row>
    <row r="32" spans="1:9" ht="15" customHeight="1" x14ac:dyDescent="0.25">
      <c r="A32" s="37" t="s">
        <v>47</v>
      </c>
      <c r="B32" s="44" t="s">
        <v>48</v>
      </c>
      <c r="C32" s="54"/>
      <c r="D32" s="40">
        <v>220</v>
      </c>
      <c r="E32" s="55">
        <v>0</v>
      </c>
      <c r="F32" s="41">
        <f>C32*D32*E32</f>
        <v>0</v>
      </c>
      <c r="G32" s="43"/>
      <c r="H32" s="25"/>
      <c r="I32" s="20"/>
    </row>
    <row r="33" spans="1:9" x14ac:dyDescent="0.25">
      <c r="A33" s="37" t="s">
        <v>56</v>
      </c>
      <c r="B33" s="38" t="s">
        <v>51</v>
      </c>
      <c r="C33" s="54"/>
      <c r="D33" s="40">
        <v>220</v>
      </c>
      <c r="E33" s="55">
        <v>0</v>
      </c>
      <c r="F33" s="41">
        <f>C33*D33*E33</f>
        <v>0</v>
      </c>
      <c r="G33" s="43"/>
      <c r="H33" s="25"/>
      <c r="I33" s="20"/>
    </row>
    <row r="34" spans="1:9" x14ac:dyDescent="0.25">
      <c r="A34" s="45" t="s">
        <v>40</v>
      </c>
      <c r="B34" s="59"/>
      <c r="C34" s="46">
        <f>SUM(C29:C33)</f>
        <v>16</v>
      </c>
      <c r="D34" s="47"/>
      <c r="E34" s="60"/>
      <c r="F34" s="65">
        <f>SUM(F29:F33)</f>
        <v>0</v>
      </c>
      <c r="G34" s="43" t="e">
        <f>F34/F106</f>
        <v>#DIV/0!</v>
      </c>
      <c r="H34" s="25"/>
      <c r="I34" s="20"/>
    </row>
    <row r="35" spans="1:9" x14ac:dyDescent="0.25">
      <c r="A35" s="66"/>
      <c r="B35" s="67"/>
      <c r="C35" s="68"/>
      <c r="D35" s="69"/>
      <c r="E35" s="70"/>
      <c r="F35" s="70"/>
      <c r="G35" s="43"/>
      <c r="H35" s="25"/>
      <c r="I35" s="20"/>
    </row>
    <row r="36" spans="1:9" x14ac:dyDescent="0.25">
      <c r="A36" s="215" t="s">
        <v>117</v>
      </c>
      <c r="B36" s="216"/>
      <c r="C36" s="216"/>
      <c r="D36" s="216"/>
      <c r="E36" s="216"/>
      <c r="F36" s="216"/>
      <c r="G36" s="217"/>
      <c r="H36" s="25"/>
      <c r="I36" s="20"/>
    </row>
    <row r="37" spans="1:9" x14ac:dyDescent="0.25">
      <c r="A37" s="218"/>
      <c r="B37" s="219"/>
      <c r="C37" s="219"/>
      <c r="D37" s="219"/>
      <c r="E37" s="219"/>
      <c r="F37" s="219"/>
      <c r="G37" s="220"/>
      <c r="H37" s="25"/>
      <c r="I37" s="20"/>
    </row>
    <row r="38" spans="1:9" x14ac:dyDescent="0.25">
      <c r="A38" s="221"/>
      <c r="B38" s="222"/>
      <c r="C38" s="222"/>
      <c r="D38" s="222"/>
      <c r="E38" s="222"/>
      <c r="F38" s="222"/>
      <c r="G38" s="223"/>
      <c r="H38" s="25"/>
      <c r="I38" s="20"/>
    </row>
    <row r="39" spans="1:9" x14ac:dyDescent="0.25">
      <c r="A39" s="212" t="s">
        <v>57</v>
      </c>
      <c r="B39" s="213"/>
      <c r="C39" s="213"/>
      <c r="D39" s="213"/>
      <c r="E39" s="213"/>
      <c r="F39" s="224"/>
      <c r="G39" s="43"/>
      <c r="H39" s="25"/>
      <c r="I39" s="20"/>
    </row>
    <row r="40" spans="1:9" x14ac:dyDescent="0.25">
      <c r="A40" s="225" t="s">
        <v>58</v>
      </c>
      <c r="B40" s="226"/>
      <c r="C40" s="227"/>
      <c r="D40" s="227"/>
      <c r="E40" s="227"/>
      <c r="F40" s="227"/>
      <c r="G40" s="43"/>
      <c r="H40" s="25"/>
      <c r="I40" s="20"/>
    </row>
    <row r="41" spans="1:9" x14ac:dyDescent="0.25">
      <c r="A41" s="102" t="s">
        <v>59</v>
      </c>
      <c r="B41" s="103"/>
      <c r="C41" s="73">
        <f>(C17+C26+C34)-C42</f>
        <v>20</v>
      </c>
      <c r="D41" s="74">
        <v>937</v>
      </c>
      <c r="E41" s="75">
        <v>0.2</v>
      </c>
      <c r="F41" s="70">
        <v>0</v>
      </c>
      <c r="G41" s="43"/>
      <c r="H41" s="25"/>
      <c r="I41" s="76"/>
    </row>
    <row r="42" spans="1:9" x14ac:dyDescent="0.25">
      <c r="A42" s="77" t="s">
        <v>60</v>
      </c>
      <c r="B42" s="78"/>
      <c r="C42" s="79">
        <f>C29</f>
        <v>8</v>
      </c>
      <c r="D42" s="80">
        <f>F29/16</f>
        <v>0</v>
      </c>
      <c r="E42" s="81">
        <v>0.3</v>
      </c>
      <c r="F42" s="82">
        <f>E42*D42*C42</f>
        <v>0</v>
      </c>
      <c r="G42" s="83"/>
      <c r="H42" s="25"/>
      <c r="I42" s="20"/>
    </row>
    <row r="43" spans="1:9" x14ac:dyDescent="0.25">
      <c r="A43" s="102" t="s">
        <v>61</v>
      </c>
      <c r="B43" s="103"/>
      <c r="C43" s="84">
        <f>C34/2</f>
        <v>8</v>
      </c>
      <c r="D43" s="104"/>
      <c r="E43" s="75">
        <v>0.2</v>
      </c>
      <c r="F43" s="70">
        <f>F34/2*E43</f>
        <v>0</v>
      </c>
      <c r="G43" s="43"/>
      <c r="H43" s="25"/>
      <c r="I43" s="20"/>
    </row>
    <row r="44" spans="1:9" x14ac:dyDescent="0.25">
      <c r="A44" s="45" t="s">
        <v>40</v>
      </c>
      <c r="B44" s="86"/>
      <c r="C44" s="46"/>
      <c r="D44" s="47"/>
      <c r="E44" s="60"/>
      <c r="F44" s="60">
        <f>SUM(F41:F43)</f>
        <v>0</v>
      </c>
      <c r="G44" s="43" t="e">
        <f>F44/F106</f>
        <v>#DIV/0!</v>
      </c>
      <c r="H44" s="25"/>
      <c r="I44" s="20"/>
    </row>
    <row r="45" spans="1:9" ht="15" customHeight="1" x14ac:dyDescent="0.25">
      <c r="A45" s="66"/>
      <c r="B45" s="87"/>
      <c r="C45" s="68"/>
      <c r="D45" s="69"/>
      <c r="E45" s="70"/>
      <c r="F45" s="70"/>
      <c r="G45" s="43"/>
      <c r="H45" s="88"/>
      <c r="I45" s="89"/>
    </row>
    <row r="46" spans="1:9" ht="15.75" thickBot="1" x14ac:dyDescent="0.3">
      <c r="A46" s="172" t="s">
        <v>62</v>
      </c>
      <c r="B46" s="197"/>
      <c r="C46" s="198"/>
      <c r="D46" s="198"/>
      <c r="E46" s="198"/>
      <c r="F46" s="90">
        <f>F44+F34+F26+F17</f>
        <v>0</v>
      </c>
      <c r="G46" s="91" t="e">
        <f>F46/F106</f>
        <v>#DIV/0!</v>
      </c>
      <c r="H46" s="25"/>
      <c r="I46" s="20"/>
    </row>
    <row r="47" spans="1:9" ht="15.75" thickBot="1" x14ac:dyDescent="0.3">
      <c r="A47" s="92"/>
      <c r="B47" s="93"/>
      <c r="C47" s="94"/>
      <c r="D47" s="94"/>
      <c r="E47" s="94"/>
      <c r="F47" s="95"/>
      <c r="G47" s="96"/>
      <c r="H47" s="25"/>
      <c r="I47" s="20"/>
    </row>
    <row r="48" spans="1:9" x14ac:dyDescent="0.25">
      <c r="A48" s="206" t="s">
        <v>63</v>
      </c>
      <c r="B48" s="207"/>
      <c r="C48" s="207"/>
      <c r="D48" s="207"/>
      <c r="E48" s="207"/>
      <c r="F48" s="207"/>
      <c r="G48" s="208"/>
      <c r="H48" s="25"/>
      <c r="I48" s="20"/>
    </row>
    <row r="49" spans="1:9" x14ac:dyDescent="0.25">
      <c r="A49" s="209" t="s">
        <v>64</v>
      </c>
      <c r="B49" s="210"/>
      <c r="C49" s="210"/>
      <c r="D49" s="210"/>
      <c r="E49" s="211"/>
      <c r="F49" s="97">
        <v>70000</v>
      </c>
      <c r="G49" s="43"/>
      <c r="H49" s="25"/>
      <c r="I49" s="20"/>
    </row>
    <row r="50" spans="1:9" ht="15.75" thickBot="1" x14ac:dyDescent="0.3">
      <c r="A50" s="172" t="s">
        <v>65</v>
      </c>
      <c r="B50" s="197"/>
      <c r="C50" s="198"/>
      <c r="D50" s="198"/>
      <c r="E50" s="198"/>
      <c r="F50" s="98">
        <f>F49</f>
        <v>70000</v>
      </c>
      <c r="G50" s="91" t="e">
        <f>F50/F106</f>
        <v>#DIV/0!</v>
      </c>
      <c r="H50" s="25"/>
      <c r="I50" s="20"/>
    </row>
    <row r="51" spans="1:9" x14ac:dyDescent="0.25">
      <c r="A51" s="92"/>
      <c r="B51" s="93"/>
      <c r="C51" s="94"/>
      <c r="D51" s="94"/>
      <c r="E51" s="94"/>
      <c r="F51" s="95"/>
      <c r="G51" s="96"/>
      <c r="H51" s="25"/>
    </row>
    <row r="52" spans="1:9" x14ac:dyDescent="0.25">
      <c r="A52" s="27" t="s">
        <v>66</v>
      </c>
      <c r="B52" s="28"/>
      <c r="C52" s="94"/>
      <c r="D52" s="94"/>
      <c r="E52" s="94"/>
      <c r="F52" s="95"/>
      <c r="G52" s="96"/>
      <c r="H52" s="25"/>
    </row>
    <row r="53" spans="1:9" x14ac:dyDescent="0.25">
      <c r="A53" s="99" t="s">
        <v>67</v>
      </c>
      <c r="B53" s="100"/>
      <c r="C53" s="94"/>
      <c r="D53" s="94"/>
      <c r="E53" s="94"/>
      <c r="F53" s="95"/>
      <c r="G53" s="96"/>
      <c r="H53" s="25"/>
    </row>
    <row r="54" spans="1:9" ht="15.75" thickBot="1" x14ac:dyDescent="0.3">
      <c r="A54" s="99" t="s">
        <v>68</v>
      </c>
      <c r="B54" s="100" t="s">
        <v>69</v>
      </c>
      <c r="C54" s="94"/>
      <c r="D54" s="94"/>
      <c r="E54" s="94"/>
      <c r="F54" s="95"/>
      <c r="G54" s="96"/>
      <c r="H54" s="25"/>
    </row>
    <row r="55" spans="1:9" x14ac:dyDescent="0.25">
      <c r="A55" s="175" t="s">
        <v>70</v>
      </c>
      <c r="B55" s="176"/>
      <c r="C55" s="177"/>
      <c r="D55" s="177"/>
      <c r="E55" s="177"/>
      <c r="F55" s="101">
        <v>41</v>
      </c>
      <c r="G55" s="36"/>
      <c r="H55" s="25"/>
    </row>
    <row r="56" spans="1:9" x14ac:dyDescent="0.25">
      <c r="A56" s="187" t="s">
        <v>71</v>
      </c>
      <c r="B56" s="188"/>
      <c r="C56" s="189"/>
      <c r="D56" s="189"/>
      <c r="E56" s="189"/>
      <c r="F56" s="105">
        <f>SUM(C41:C42)</f>
        <v>28</v>
      </c>
      <c r="G56" s="43"/>
      <c r="H56" s="25"/>
    </row>
    <row r="57" spans="1:9" x14ac:dyDescent="0.25">
      <c r="A57" s="187" t="s">
        <v>72</v>
      </c>
      <c r="B57" s="188"/>
      <c r="C57" s="189"/>
      <c r="D57" s="189"/>
      <c r="E57" s="189"/>
      <c r="F57" s="105">
        <v>2</v>
      </c>
      <c r="G57" s="43"/>
      <c r="H57" s="25"/>
    </row>
    <row r="58" spans="1:9" ht="57" customHeight="1" thickBot="1" x14ac:dyDescent="0.3">
      <c r="A58" s="172" t="s">
        <v>73</v>
      </c>
      <c r="B58" s="197"/>
      <c r="C58" s="198"/>
      <c r="D58" s="198"/>
      <c r="E58" s="198"/>
      <c r="F58" s="90">
        <f>F55*F56*F57/6</f>
        <v>382.66666666666669</v>
      </c>
      <c r="G58" s="91" t="e">
        <f>F58/F106</f>
        <v>#DIV/0!</v>
      </c>
      <c r="H58" s="25"/>
    </row>
    <row r="59" spans="1:9" ht="53.25" customHeight="1" x14ac:dyDescent="0.25">
      <c r="A59" s="92"/>
      <c r="B59" s="93"/>
      <c r="C59" s="94"/>
      <c r="D59" s="94"/>
      <c r="E59" s="94"/>
      <c r="F59" s="95"/>
      <c r="G59" s="96"/>
      <c r="H59" s="25"/>
    </row>
    <row r="60" spans="1:9" ht="15.75" thickBot="1" x14ac:dyDescent="0.3">
      <c r="A60" s="199" t="s">
        <v>74</v>
      </c>
      <c r="B60" s="200"/>
      <c r="C60" s="200"/>
      <c r="D60" s="200"/>
      <c r="E60" s="200"/>
      <c r="F60" s="201"/>
      <c r="G60" s="202"/>
      <c r="H60" s="25"/>
    </row>
    <row r="61" spans="1:9" ht="15.75" thickBot="1" x14ac:dyDescent="0.3">
      <c r="A61" s="106" t="s">
        <v>75</v>
      </c>
      <c r="B61" s="107"/>
      <c r="C61" s="107"/>
      <c r="D61" s="107"/>
      <c r="E61" s="108"/>
      <c r="F61" s="109">
        <v>0</v>
      </c>
      <c r="G61" s="110"/>
      <c r="H61" s="25"/>
    </row>
    <row r="62" spans="1:9" x14ac:dyDescent="0.25">
      <c r="A62" s="111"/>
      <c r="B62" s="112"/>
      <c r="C62" s="112"/>
      <c r="D62" s="113"/>
      <c r="E62" s="114"/>
      <c r="F62" s="115">
        <f>C62*E62</f>
        <v>0</v>
      </c>
      <c r="G62" s="116" t="e">
        <f>F62/F106</f>
        <v>#DIV/0!</v>
      </c>
      <c r="H62" s="25"/>
    </row>
    <row r="63" spans="1:9" x14ac:dyDescent="0.25">
      <c r="A63" s="117"/>
      <c r="B63" s="54"/>
      <c r="C63" s="118"/>
      <c r="D63" s="112"/>
      <c r="E63" s="119"/>
      <c r="F63" s="120">
        <f>C63*E63</f>
        <v>0</v>
      </c>
      <c r="G63" s="121" t="e">
        <f>F63/F106</f>
        <v>#DIV/0!</v>
      </c>
      <c r="H63" s="25"/>
    </row>
    <row r="64" spans="1:9" ht="15.75" thickBot="1" x14ac:dyDescent="0.3">
      <c r="A64" s="122" t="s">
        <v>76</v>
      </c>
      <c r="B64" s="123"/>
      <c r="C64" s="124"/>
      <c r="D64" s="124"/>
      <c r="E64" s="125"/>
      <c r="F64" s="126">
        <f>SUM(F61:F62)</f>
        <v>0</v>
      </c>
      <c r="G64" s="116" t="e">
        <f>F64/F106</f>
        <v>#DIV/0!</v>
      </c>
      <c r="H64" s="25"/>
    </row>
    <row r="65" spans="1:8" x14ac:dyDescent="0.25">
      <c r="A65" s="92"/>
      <c r="B65" s="93"/>
      <c r="C65" s="94"/>
      <c r="D65" s="94"/>
      <c r="E65" s="94"/>
      <c r="F65" s="95"/>
      <c r="G65" s="96"/>
      <c r="H65" s="25"/>
    </row>
    <row r="66" spans="1:8" x14ac:dyDescent="0.25">
      <c r="A66" s="27" t="s">
        <v>77</v>
      </c>
      <c r="B66" s="28"/>
      <c r="C66" s="94"/>
      <c r="D66" s="94"/>
      <c r="E66" s="94"/>
      <c r="F66" s="95"/>
      <c r="G66" s="96"/>
      <c r="H66" s="25"/>
    </row>
    <row r="67" spans="1:8" x14ac:dyDescent="0.25">
      <c r="A67" s="99" t="s">
        <v>78</v>
      </c>
      <c r="B67" s="100"/>
      <c r="C67" s="94"/>
      <c r="D67" s="94"/>
      <c r="E67" s="94"/>
      <c r="F67" s="95"/>
      <c r="G67" s="96"/>
      <c r="H67" s="25"/>
    </row>
    <row r="68" spans="1:8" x14ac:dyDescent="0.25">
      <c r="A68" s="99" t="s">
        <v>79</v>
      </c>
      <c r="B68" s="100"/>
      <c r="C68" s="94"/>
      <c r="D68" s="94"/>
      <c r="E68" s="94"/>
      <c r="F68" s="95"/>
      <c r="G68" s="96"/>
      <c r="H68" s="25"/>
    </row>
    <row r="69" spans="1:8" ht="15.75" thickBot="1" x14ac:dyDescent="0.3">
      <c r="A69" s="99" t="s">
        <v>80</v>
      </c>
      <c r="B69" s="100"/>
      <c r="C69" s="94"/>
      <c r="D69" s="94"/>
      <c r="E69" s="94"/>
      <c r="F69" s="95"/>
      <c r="G69" s="96"/>
      <c r="H69" s="25"/>
    </row>
    <row r="70" spans="1:8" x14ac:dyDescent="0.25">
      <c r="A70" s="203" t="s">
        <v>81</v>
      </c>
      <c r="B70" s="204"/>
      <c r="C70" s="204"/>
      <c r="D70" s="204"/>
      <c r="E70" s="204"/>
      <c r="F70" s="205"/>
      <c r="G70" s="36"/>
      <c r="H70" s="25"/>
    </row>
    <row r="71" spans="1:8" x14ac:dyDescent="0.25">
      <c r="A71" s="192" t="s">
        <v>82</v>
      </c>
      <c r="B71" s="193"/>
      <c r="C71" s="193"/>
      <c r="D71" s="193"/>
      <c r="E71" s="188"/>
      <c r="F71" s="42">
        <f>F46</f>
        <v>0</v>
      </c>
      <c r="G71" s="43"/>
      <c r="H71" s="25"/>
    </row>
    <row r="72" spans="1:8" x14ac:dyDescent="0.25">
      <c r="A72" s="192" t="s">
        <v>83</v>
      </c>
      <c r="B72" s="193"/>
      <c r="C72" s="193"/>
      <c r="D72" s="193"/>
      <c r="E72" s="188"/>
      <c r="F72" s="42">
        <f>F71*1%</f>
        <v>0</v>
      </c>
      <c r="G72" s="43"/>
      <c r="H72" s="25"/>
    </row>
    <row r="73" spans="1:8" x14ac:dyDescent="0.25">
      <c r="A73" s="192" t="s">
        <v>84</v>
      </c>
      <c r="B73" s="193"/>
      <c r="C73" s="193"/>
      <c r="D73" s="193"/>
      <c r="E73" s="188"/>
      <c r="F73" s="105"/>
      <c r="G73" s="43"/>
      <c r="H73" s="127"/>
    </row>
    <row r="74" spans="1:8" x14ac:dyDescent="0.25">
      <c r="A74" s="187" t="s">
        <v>85</v>
      </c>
      <c r="B74" s="188"/>
      <c r="C74" s="189"/>
      <c r="D74" s="189"/>
      <c r="E74" s="189"/>
      <c r="F74" s="128">
        <v>6.5</v>
      </c>
      <c r="G74" s="43"/>
      <c r="H74" s="25"/>
    </row>
    <row r="75" spans="1:8" x14ac:dyDescent="0.25">
      <c r="A75" s="187" t="s">
        <v>86</v>
      </c>
      <c r="B75" s="188"/>
      <c r="C75" s="189"/>
      <c r="D75" s="189"/>
      <c r="E75" s="189"/>
      <c r="F75" s="105">
        <v>4</v>
      </c>
      <c r="G75" s="43"/>
      <c r="H75" s="25"/>
    </row>
    <row r="76" spans="1:8" x14ac:dyDescent="0.25">
      <c r="A76" s="187" t="s">
        <v>87</v>
      </c>
      <c r="B76" s="188"/>
      <c r="C76" s="189"/>
      <c r="D76" s="189"/>
      <c r="E76" s="189"/>
      <c r="F76" s="105">
        <v>22</v>
      </c>
      <c r="G76" s="43"/>
      <c r="H76" s="127"/>
    </row>
    <row r="77" spans="1:8" x14ac:dyDescent="0.25">
      <c r="A77" s="187" t="s">
        <v>88</v>
      </c>
      <c r="B77" s="188"/>
      <c r="C77" s="189"/>
      <c r="D77" s="189"/>
      <c r="E77" s="189"/>
      <c r="F77" s="42">
        <f>F73*F74*F75*F76</f>
        <v>0</v>
      </c>
      <c r="G77" s="43"/>
      <c r="H77" s="25"/>
    </row>
    <row r="78" spans="1:8" ht="15.75" thickBot="1" x14ac:dyDescent="0.3">
      <c r="A78" s="172" t="s">
        <v>89</v>
      </c>
      <c r="B78" s="173"/>
      <c r="C78" s="174"/>
      <c r="D78" s="174"/>
      <c r="E78" s="174"/>
      <c r="F78" s="129">
        <f>-F72+F77</f>
        <v>0</v>
      </c>
      <c r="G78" s="91" t="e">
        <f>F78/F106</f>
        <v>#DIV/0!</v>
      </c>
      <c r="H78" s="25"/>
    </row>
    <row r="79" spans="1:8" x14ac:dyDescent="0.25">
      <c r="A79" s="130"/>
      <c r="B79" s="131"/>
      <c r="C79" s="131"/>
      <c r="D79" s="131"/>
      <c r="E79" s="131"/>
      <c r="F79" s="132"/>
      <c r="G79" s="96"/>
      <c r="H79" s="25"/>
    </row>
    <row r="80" spans="1:8" x14ac:dyDescent="0.25">
      <c r="A80" s="27" t="s">
        <v>90</v>
      </c>
      <c r="B80" s="28"/>
      <c r="C80" s="94"/>
      <c r="D80" s="94"/>
      <c r="E80" s="94"/>
      <c r="F80" s="95"/>
      <c r="G80" s="96"/>
      <c r="H80" s="25"/>
    </row>
    <row r="81" spans="1:9" x14ac:dyDescent="0.25">
      <c r="A81" s="99" t="s">
        <v>91</v>
      </c>
      <c r="B81" s="100"/>
      <c r="C81" s="94"/>
      <c r="D81" s="94"/>
      <c r="E81" s="94"/>
      <c r="F81" s="95"/>
      <c r="G81" s="96"/>
      <c r="H81" s="25"/>
    </row>
    <row r="82" spans="1:9" ht="15.75" thickBot="1" x14ac:dyDescent="0.3">
      <c r="A82" s="27" t="s">
        <v>92</v>
      </c>
      <c r="B82" s="28"/>
      <c r="C82" s="94"/>
      <c r="D82" s="94"/>
      <c r="E82" s="94"/>
      <c r="F82" s="95"/>
      <c r="G82" s="96"/>
      <c r="H82" s="25"/>
    </row>
    <row r="83" spans="1:9" x14ac:dyDescent="0.25">
      <c r="A83" s="175" t="s">
        <v>93</v>
      </c>
      <c r="B83" s="176"/>
      <c r="C83" s="177"/>
      <c r="D83" s="177"/>
      <c r="E83" s="177"/>
      <c r="F83" s="133">
        <f>F73</f>
        <v>0</v>
      </c>
      <c r="G83" s="36"/>
      <c r="H83" s="25"/>
      <c r="I83" s="20"/>
    </row>
    <row r="84" spans="1:9" x14ac:dyDescent="0.25">
      <c r="A84" s="187" t="s">
        <v>94</v>
      </c>
      <c r="B84" s="188"/>
      <c r="C84" s="189"/>
      <c r="D84" s="189"/>
      <c r="E84" s="189"/>
      <c r="F84" s="134">
        <v>30</v>
      </c>
      <c r="G84" s="43"/>
      <c r="H84" s="25"/>
      <c r="I84" s="135"/>
    </row>
    <row r="85" spans="1:9" x14ac:dyDescent="0.25">
      <c r="A85" s="187" t="s">
        <v>95</v>
      </c>
      <c r="B85" s="188"/>
      <c r="C85" s="189"/>
      <c r="D85" s="189"/>
      <c r="E85" s="189"/>
      <c r="F85" s="105">
        <v>22</v>
      </c>
      <c r="G85" s="43"/>
      <c r="H85" s="25"/>
      <c r="I85" s="20"/>
    </row>
    <row r="86" spans="1:9" x14ac:dyDescent="0.25">
      <c r="A86" s="192" t="s">
        <v>96</v>
      </c>
      <c r="B86" s="193"/>
      <c r="C86" s="193"/>
      <c r="D86" s="193"/>
      <c r="E86" s="188"/>
      <c r="F86" s="136">
        <f>F87/100*1</f>
        <v>0</v>
      </c>
      <c r="G86" s="137"/>
      <c r="H86" s="25"/>
      <c r="I86" s="20"/>
    </row>
    <row r="87" spans="1:9" ht="15.75" thickBot="1" x14ac:dyDescent="0.3">
      <c r="A87" s="172" t="s">
        <v>97</v>
      </c>
      <c r="B87" s="173"/>
      <c r="C87" s="174"/>
      <c r="D87" s="174"/>
      <c r="E87" s="174"/>
      <c r="F87" s="138">
        <f>F83*F84*F85</f>
        <v>0</v>
      </c>
      <c r="G87" s="91" t="e">
        <f>F87/F106</f>
        <v>#DIV/0!</v>
      </c>
      <c r="H87" s="25"/>
      <c r="I87" s="20"/>
    </row>
    <row r="88" spans="1:9" x14ac:dyDescent="0.25">
      <c r="A88" s="130"/>
      <c r="B88" s="131"/>
      <c r="C88" s="131"/>
      <c r="D88" s="131"/>
      <c r="E88" s="131"/>
      <c r="F88" s="95"/>
      <c r="G88" s="96"/>
      <c r="H88" s="127"/>
      <c r="I88" s="20"/>
    </row>
    <row r="89" spans="1:9" ht="15.75" thickBot="1" x14ac:dyDescent="0.3">
      <c r="A89" s="139" t="s">
        <v>98</v>
      </c>
      <c r="B89" s="140"/>
      <c r="C89" s="131"/>
      <c r="D89" s="131"/>
      <c r="E89" s="131"/>
      <c r="F89" s="95"/>
      <c r="G89" s="96"/>
      <c r="H89" s="25"/>
      <c r="I89" s="20"/>
    </row>
    <row r="90" spans="1:9" ht="15.75" thickBot="1" x14ac:dyDescent="0.3">
      <c r="A90" s="194" t="s">
        <v>99</v>
      </c>
      <c r="B90" s="195"/>
      <c r="C90" s="195"/>
      <c r="D90" s="195"/>
      <c r="E90" s="196"/>
      <c r="F90" s="141">
        <v>0</v>
      </c>
      <c r="G90" s="142" t="e">
        <f>F90/F106</f>
        <v>#DIV/0!</v>
      </c>
      <c r="H90" s="25"/>
      <c r="I90" s="20"/>
    </row>
    <row r="91" spans="1:9" x14ac:dyDescent="0.25">
      <c r="A91" s="143"/>
      <c r="B91" s="144"/>
      <c r="C91" s="144"/>
      <c r="D91" s="144"/>
      <c r="E91" s="144"/>
      <c r="F91" s="95"/>
      <c r="G91" s="96"/>
      <c r="H91" s="145"/>
      <c r="I91" s="146"/>
    </row>
    <row r="92" spans="1:9" ht="15.75" thickBot="1" x14ac:dyDescent="0.3">
      <c r="A92" s="27" t="s">
        <v>100</v>
      </c>
      <c r="B92" s="28"/>
      <c r="C92" s="94"/>
      <c r="D92" s="94"/>
      <c r="E92" s="94"/>
      <c r="F92" s="95"/>
      <c r="G92" s="96"/>
      <c r="H92" s="145"/>
      <c r="I92" s="146"/>
    </row>
    <row r="93" spans="1:9" x14ac:dyDescent="0.25">
      <c r="A93" s="184" t="s">
        <v>101</v>
      </c>
      <c r="B93" s="185"/>
      <c r="C93" s="185"/>
      <c r="D93" s="185"/>
      <c r="E93" s="185"/>
      <c r="F93" s="185"/>
      <c r="G93" s="186"/>
      <c r="H93" s="145"/>
      <c r="I93" s="146"/>
    </row>
    <row r="94" spans="1:9" x14ac:dyDescent="0.25">
      <c r="A94" s="187" t="s">
        <v>102</v>
      </c>
      <c r="B94" s="188"/>
      <c r="C94" s="189"/>
      <c r="D94" s="189"/>
      <c r="E94" s="189"/>
      <c r="F94" s="42">
        <f>F90</f>
        <v>0</v>
      </c>
      <c r="G94" s="43"/>
      <c r="H94" s="89"/>
      <c r="I94" s="146"/>
    </row>
    <row r="95" spans="1:9" x14ac:dyDescent="0.25">
      <c r="A95" s="169" t="s">
        <v>103</v>
      </c>
      <c r="B95" s="170"/>
      <c r="C95" s="171"/>
      <c r="D95" s="171"/>
      <c r="E95" s="171"/>
      <c r="F95" s="147">
        <v>0.15</v>
      </c>
      <c r="G95" s="43"/>
      <c r="H95" s="25"/>
      <c r="I95" s="20"/>
    </row>
    <row r="96" spans="1:9" x14ac:dyDescent="0.25">
      <c r="A96" s="187" t="s">
        <v>104</v>
      </c>
      <c r="B96" s="188"/>
      <c r="C96" s="189"/>
      <c r="D96" s="189"/>
      <c r="E96" s="189"/>
      <c r="F96" s="42">
        <f>F94*F95</f>
        <v>0</v>
      </c>
      <c r="G96" s="43" t="e">
        <f>F96/F106</f>
        <v>#DIV/0!</v>
      </c>
      <c r="H96" s="25"/>
      <c r="I96" s="20"/>
    </row>
    <row r="97" spans="1:9" ht="15.75" thickBot="1" x14ac:dyDescent="0.3">
      <c r="A97" s="190" t="s">
        <v>105</v>
      </c>
      <c r="B97" s="191"/>
      <c r="C97" s="191"/>
      <c r="D97" s="191"/>
      <c r="E97" s="173"/>
      <c r="F97" s="129">
        <f>F96</f>
        <v>0</v>
      </c>
      <c r="G97" s="91" t="e">
        <f>F97/F106</f>
        <v>#DIV/0!</v>
      </c>
      <c r="H97" s="20"/>
      <c r="I97" s="20"/>
    </row>
    <row r="98" spans="1:9" x14ac:dyDescent="0.25">
      <c r="A98" s="92"/>
      <c r="B98" s="93"/>
      <c r="C98" s="94"/>
      <c r="D98" s="94"/>
      <c r="E98" s="94"/>
      <c r="F98" s="95"/>
      <c r="G98" s="96"/>
      <c r="H98" s="20"/>
      <c r="I98" s="20"/>
    </row>
    <row r="99" spans="1:9" ht="15.75" thickBot="1" x14ac:dyDescent="0.3">
      <c r="A99" s="27" t="s">
        <v>106</v>
      </c>
      <c r="B99" s="28"/>
      <c r="C99" s="94"/>
      <c r="D99" s="94"/>
      <c r="E99" s="94"/>
      <c r="F99" s="95"/>
      <c r="G99" s="96"/>
    </row>
    <row r="100" spans="1:9" x14ac:dyDescent="0.25">
      <c r="A100" s="175" t="s">
        <v>107</v>
      </c>
      <c r="B100" s="176"/>
      <c r="C100" s="177"/>
      <c r="D100" s="177"/>
      <c r="E100" s="177"/>
      <c r="F100" s="101">
        <f>F97+F94</f>
        <v>0</v>
      </c>
      <c r="G100" s="36"/>
    </row>
    <row r="101" spans="1:9" x14ac:dyDescent="0.25">
      <c r="A101" s="169" t="s">
        <v>108</v>
      </c>
      <c r="B101" s="170"/>
      <c r="C101" s="171"/>
      <c r="D101" s="171"/>
      <c r="E101" s="148">
        <f>(100-F101)/100</f>
        <v>1</v>
      </c>
      <c r="F101" s="149"/>
      <c r="G101" s="43"/>
    </row>
    <row r="102" spans="1:9" ht="15.75" thickBot="1" x14ac:dyDescent="0.3">
      <c r="A102" s="172" t="s">
        <v>109</v>
      </c>
      <c r="B102" s="173"/>
      <c r="C102" s="174"/>
      <c r="D102" s="174"/>
      <c r="E102" s="174"/>
      <c r="F102" s="138">
        <f>(F100/E101)-F100</f>
        <v>0</v>
      </c>
      <c r="G102" s="91" t="e">
        <f>F102/F106</f>
        <v>#DIV/0!</v>
      </c>
    </row>
    <row r="103" spans="1:9" x14ac:dyDescent="0.25">
      <c r="A103" s="92"/>
      <c r="B103" s="93"/>
      <c r="C103" s="94"/>
      <c r="D103" s="94"/>
      <c r="E103" s="94"/>
      <c r="F103" s="95"/>
      <c r="G103" s="96"/>
    </row>
    <row r="104" spans="1:9" ht="15.75" thickBot="1" x14ac:dyDescent="0.3">
      <c r="A104" s="27" t="s">
        <v>110</v>
      </c>
      <c r="B104" s="28"/>
      <c r="C104" s="29"/>
      <c r="D104" s="29"/>
      <c r="E104" s="29"/>
      <c r="F104" s="150"/>
      <c r="G104" s="96"/>
    </row>
    <row r="105" spans="1:9" x14ac:dyDescent="0.25">
      <c r="A105" s="175" t="s">
        <v>111</v>
      </c>
      <c r="B105" s="176"/>
      <c r="C105" s="177"/>
      <c r="D105" s="177"/>
      <c r="E105" s="177"/>
      <c r="F105" s="151" t="s">
        <v>112</v>
      </c>
      <c r="G105" s="36"/>
    </row>
    <row r="106" spans="1:9" x14ac:dyDescent="0.25">
      <c r="A106" s="178" t="s">
        <v>113</v>
      </c>
      <c r="B106" s="179"/>
      <c r="C106" s="180"/>
      <c r="D106" s="180"/>
      <c r="E106" s="180"/>
      <c r="F106" s="152">
        <f>F100+F102</f>
        <v>0</v>
      </c>
      <c r="G106" s="153" t="e">
        <f>F106/F106</f>
        <v>#DIV/0!</v>
      </c>
    </row>
    <row r="107" spans="1:9" ht="15.75" thickBot="1" x14ac:dyDescent="0.3">
      <c r="A107" s="181" t="s">
        <v>114</v>
      </c>
      <c r="B107" s="182"/>
      <c r="C107" s="182"/>
      <c r="D107" s="183"/>
      <c r="E107" s="154">
        <v>12</v>
      </c>
      <c r="F107" s="155">
        <f>F106*E107</f>
        <v>0</v>
      </c>
      <c r="G107" s="156"/>
    </row>
    <row r="108" spans="1:9" x14ac:dyDescent="0.25">
      <c r="A108" s="20"/>
      <c r="B108" s="20"/>
      <c r="C108" s="157"/>
      <c r="D108" s="157"/>
      <c r="E108" s="157"/>
      <c r="F108" s="158"/>
      <c r="G108" s="157"/>
    </row>
    <row r="109" spans="1:9" x14ac:dyDescent="0.25">
      <c r="A109" s="20"/>
      <c r="B109" s="20"/>
      <c r="C109" s="157"/>
      <c r="D109" s="157"/>
      <c r="E109" s="157"/>
      <c r="F109" s="76"/>
      <c r="G109" s="157"/>
    </row>
    <row r="110" spans="1:9" x14ac:dyDescent="0.25">
      <c r="A110" s="20"/>
      <c r="B110" s="20"/>
      <c r="C110" s="157"/>
      <c r="D110" s="157"/>
      <c r="E110" s="157"/>
      <c r="F110" s="76"/>
      <c r="G110" s="157"/>
    </row>
    <row r="111" spans="1:9" x14ac:dyDescent="0.25">
      <c r="A111" s="20"/>
      <c r="B111" s="20"/>
      <c r="C111" s="157"/>
      <c r="D111" s="157"/>
      <c r="E111" s="157"/>
      <c r="F111" s="158"/>
      <c r="G111" s="157"/>
    </row>
  </sheetData>
  <mergeCells count="47">
    <mergeCell ref="A86:E86"/>
    <mergeCell ref="A87:E87"/>
    <mergeCell ref="A93:G93"/>
    <mergeCell ref="A95:E95"/>
    <mergeCell ref="A96:E96"/>
    <mergeCell ref="A13:G13"/>
    <mergeCell ref="A19:G19"/>
    <mergeCell ref="A28:G28"/>
    <mergeCell ref="A36:G37"/>
    <mergeCell ref="A38:G38"/>
    <mergeCell ref="A7:G7"/>
    <mergeCell ref="A8:G8"/>
    <mergeCell ref="A9:F9"/>
    <mergeCell ref="A10:G10"/>
    <mergeCell ref="D11:G11"/>
    <mergeCell ref="A39:F39"/>
    <mergeCell ref="A40:F40"/>
    <mergeCell ref="A46:E46"/>
    <mergeCell ref="A48:G48"/>
    <mergeCell ref="A49:E49"/>
    <mergeCell ref="A50:E50"/>
    <mergeCell ref="A55:E55"/>
    <mergeCell ref="A58:E58"/>
    <mergeCell ref="A60:G60"/>
    <mergeCell ref="A56:E56"/>
    <mergeCell ref="A57:E57"/>
    <mergeCell ref="A85:E85"/>
    <mergeCell ref="A78:E78"/>
    <mergeCell ref="A70:F70"/>
    <mergeCell ref="A71:E71"/>
    <mergeCell ref="A72:E72"/>
    <mergeCell ref="A73:E73"/>
    <mergeCell ref="A74:E74"/>
    <mergeCell ref="A75:E75"/>
    <mergeCell ref="A76:E76"/>
    <mergeCell ref="A77:E77"/>
    <mergeCell ref="A83:E83"/>
    <mergeCell ref="A84:E84"/>
    <mergeCell ref="A90:E90"/>
    <mergeCell ref="A94:E94"/>
    <mergeCell ref="A97:E97"/>
    <mergeCell ref="A100:E100"/>
    <mergeCell ref="A101:D101"/>
    <mergeCell ref="A105:E105"/>
    <mergeCell ref="A106:E106"/>
    <mergeCell ref="A107:D107"/>
    <mergeCell ref="A102:E10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RESUMO</vt:lpstr>
      <vt:lpstr>PlanI</vt:lpstr>
      <vt:lpstr>PlanII</vt:lpstr>
      <vt:lpstr>PlanIII</vt:lpstr>
      <vt:lpstr>PlanIV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Assumpção</dc:creator>
  <cp:lastModifiedBy>Eduardo Assumpção</cp:lastModifiedBy>
  <dcterms:created xsi:type="dcterms:W3CDTF">2017-05-16T13:59:37Z</dcterms:created>
  <dcterms:modified xsi:type="dcterms:W3CDTF">2017-05-16T18:20:40Z</dcterms:modified>
</cp:coreProperties>
</file>