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SAMU - GT\TR Desinfecção\Emergencial\"/>
    </mc:Choice>
  </mc:AlternateContent>
  <bookViews>
    <workbookView xWindow="0" yWindow="0" windowWidth="20490" windowHeight="7755" tabRatio="572" activeTab="5"/>
  </bookViews>
  <sheets>
    <sheet name="ASG 40 HORAS" sheetId="11" r:id="rId1"/>
    <sheet name="ASG 12X36 DIA" sheetId="12" r:id="rId2"/>
    <sheet name="ASG 12X36 NOITE" sheetId="13" r:id="rId3"/>
    <sheet name="Detalhamento Uniformes e EPIs" sheetId="16" r:id="rId4"/>
    <sheet name="Equipamentos e Insumos" sheetId="14" r:id="rId5"/>
    <sheet name="Resumo Geral" sheetId="15" r:id="rId6"/>
  </sheets>
  <definedNames>
    <definedName name="Area_2" localSheetId="1">#REF!</definedName>
    <definedName name="Area_2" localSheetId="2">#REF!</definedName>
    <definedName name="Area_2">#REF!</definedName>
    <definedName name="aREA1" localSheetId="1">#REF!</definedName>
    <definedName name="aREA1" localSheetId="2">#REF!</definedName>
    <definedName name="aREA1">#REF!</definedName>
    <definedName name="area2" localSheetId="1">#REF!</definedName>
    <definedName name="area2" localSheetId="2">#REF!</definedName>
    <definedName name="area2">#REF!</definedName>
    <definedName name="Area3" localSheetId="1">#REF!</definedName>
    <definedName name="Area3" localSheetId="2">#REF!</definedName>
    <definedName name="Area3">#REF!</definedName>
    <definedName name="Area4" localSheetId="1">#REF!</definedName>
    <definedName name="Area4" localSheetId="2">#REF!</definedName>
    <definedName name="Area4">#REF!</definedName>
    <definedName name="ÇÇÇ">#REF!</definedName>
    <definedName name="Excel_BuiltIn_Print_Area" localSheetId="1">#REF!</definedName>
    <definedName name="Excel_BuiltIn_Print_Area" localSheetId="2">#REF!</definedName>
    <definedName name="Excel_BuiltIn_Print_Area">#REF!</definedName>
    <definedName name="Excel_BuiltIn_Print_Area_1" localSheetId="1">#REF!</definedName>
    <definedName name="Excel_BuiltIn_Print_Area_1" localSheetId="2">#REF!</definedName>
    <definedName name="Excel_BuiltIn_Print_Area_1">#REF!</definedName>
    <definedName name="Excel_BuiltIn_Print_Area_2" localSheetId="1">#REF!</definedName>
    <definedName name="Excel_BuiltIn_Print_Area_2" localSheetId="2">#REF!</definedName>
    <definedName name="Excel_BuiltIn_Print_Area_2">#REF!</definedName>
    <definedName name="Excel_um" localSheetId="1">#REF!</definedName>
    <definedName name="Excel_um" localSheetId="2">#REF!</definedName>
    <definedName name="Excel_um">#REF!</definedName>
    <definedName name="GGGG">#REF!</definedName>
    <definedName name="Pintor" localSheetId="1">#REF!</definedName>
    <definedName name="Pintor" localSheetId="2">#REF!</definedName>
    <definedName name="Pintor">#REF!</definedName>
    <definedName name="Pintor1" localSheetId="1">#REF!</definedName>
    <definedName name="Pintor1" localSheetId="2">#REF!</definedName>
    <definedName name="Pintor1">#REF!</definedName>
    <definedName name="um" localSheetId="1">#REF!</definedName>
    <definedName name="um" localSheetId="2">#REF!</definedName>
    <definedName name="um">#REF!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4" l="1"/>
  <c r="G7" i="15" s="1"/>
  <c r="E14" i="14"/>
  <c r="E7" i="15" s="1"/>
  <c r="H114" i="13"/>
  <c r="H115" i="13"/>
  <c r="H115" i="12"/>
  <c r="H114" i="12"/>
  <c r="H115" i="11"/>
  <c r="H114" i="11"/>
  <c r="G8" i="15"/>
  <c r="E8" i="15"/>
  <c r="G13" i="14"/>
  <c r="E13" i="14"/>
  <c r="G12" i="14"/>
  <c r="E12" i="14"/>
  <c r="H87" i="12"/>
  <c r="G15" i="14" l="1"/>
  <c r="E15" i="14"/>
  <c r="E32" i="14"/>
  <c r="G31" i="14"/>
  <c r="E31" i="14"/>
  <c r="G30" i="14"/>
  <c r="E30" i="14"/>
  <c r="G29" i="14"/>
  <c r="E29" i="14"/>
  <c r="G28" i="14"/>
  <c r="E28" i="14"/>
  <c r="G27" i="14"/>
  <c r="E27" i="14"/>
  <c r="G11" i="14"/>
  <c r="E11" i="14"/>
  <c r="G10" i="14"/>
  <c r="E10" i="14"/>
  <c r="G19" i="14"/>
  <c r="E19" i="14"/>
  <c r="E14" i="16" l="1"/>
  <c r="E13" i="16"/>
  <c r="E12" i="16"/>
  <c r="E11" i="16"/>
  <c r="E10" i="16"/>
  <c r="E9" i="16"/>
  <c r="E15" i="16" s="1"/>
  <c r="E6" i="16"/>
  <c r="E5" i="16"/>
  <c r="E4" i="16"/>
  <c r="E3" i="16"/>
  <c r="E7" i="16" s="1"/>
  <c r="G26" i="14"/>
  <c r="E26" i="14"/>
  <c r="G25" i="14"/>
  <c r="E25" i="14"/>
  <c r="G24" i="14"/>
  <c r="E24" i="14"/>
  <c r="G23" i="14"/>
  <c r="E23" i="14"/>
  <c r="G22" i="14"/>
  <c r="E22" i="14"/>
  <c r="G21" i="14"/>
  <c r="E21" i="14"/>
  <c r="G20" i="14"/>
  <c r="E20" i="14"/>
  <c r="G9" i="14"/>
  <c r="E9" i="14"/>
  <c r="G8" i="14"/>
  <c r="E8" i="14"/>
  <c r="G7" i="14"/>
  <c r="E7" i="14"/>
  <c r="G6" i="14"/>
  <c r="E6" i="14"/>
  <c r="G5" i="14"/>
  <c r="E5" i="14"/>
  <c r="G4" i="14"/>
  <c r="E4" i="14"/>
  <c r="G3" i="14"/>
  <c r="E3" i="14"/>
  <c r="G32" i="14" l="1"/>
  <c r="H8" i="15"/>
  <c r="H156" i="13"/>
  <c r="G146" i="13"/>
  <c r="A146" i="13"/>
  <c r="H118" i="13"/>
  <c r="H138" i="13" s="1"/>
  <c r="H98" i="13"/>
  <c r="H81" i="13"/>
  <c r="H64" i="13"/>
  <c r="G63" i="13"/>
  <c r="H62" i="13" s="1"/>
  <c r="H63" i="13" s="1"/>
  <c r="H52" i="13"/>
  <c r="H43" i="13"/>
  <c r="H33" i="13"/>
  <c r="H32" i="13"/>
  <c r="I102" i="13" s="1"/>
  <c r="H103" i="13" s="1"/>
  <c r="H109" i="13" s="1"/>
  <c r="J31" i="13"/>
  <c r="H156" i="12"/>
  <c r="G146" i="12"/>
  <c r="A146" i="12"/>
  <c r="H118" i="12"/>
  <c r="H138" i="12" s="1"/>
  <c r="H98" i="12"/>
  <c r="H81" i="12"/>
  <c r="H64" i="12"/>
  <c r="G63" i="12"/>
  <c r="H62" i="12" s="1"/>
  <c r="H63" i="12" s="1"/>
  <c r="H52" i="12"/>
  <c r="H58" i="12" s="1"/>
  <c r="H85" i="12" s="1"/>
  <c r="H43" i="12"/>
  <c r="H33" i="12"/>
  <c r="H32" i="12"/>
  <c r="I102" i="12" s="1"/>
  <c r="H103" i="12" s="1"/>
  <c r="H109" i="12" s="1"/>
  <c r="J31" i="12"/>
  <c r="H62" i="11"/>
  <c r="H63" i="11" s="1"/>
  <c r="H64" i="11"/>
  <c r="H52" i="11"/>
  <c r="H69" i="13" l="1"/>
  <c r="H76" i="13" s="1"/>
  <c r="H69" i="12"/>
  <c r="H76" i="12" s="1"/>
  <c r="H38" i="13"/>
  <c r="H58" i="13"/>
  <c r="H85" i="13" s="1"/>
  <c r="H38" i="12"/>
  <c r="I43" i="12" s="1"/>
  <c r="H156" i="11"/>
  <c r="G146" i="11"/>
  <c r="A146" i="11"/>
  <c r="H118" i="11"/>
  <c r="H138" i="11" s="1"/>
  <c r="H98" i="11"/>
  <c r="H81" i="11"/>
  <c r="H58" i="11"/>
  <c r="H85" i="11" s="1"/>
  <c r="H43" i="11"/>
  <c r="H33" i="11"/>
  <c r="H32" i="11"/>
  <c r="H38" i="11" s="1"/>
  <c r="J31" i="11"/>
  <c r="I45" i="13" l="1"/>
  <c r="I81" i="12"/>
  <c r="H7" i="15"/>
  <c r="I94" i="13"/>
  <c r="I86" i="13"/>
  <c r="I83" i="13"/>
  <c r="H134" i="13"/>
  <c r="I97" i="13"/>
  <c r="I93" i="13"/>
  <c r="I82" i="13"/>
  <c r="I96" i="13"/>
  <c r="I92" i="13"/>
  <c r="I95" i="13"/>
  <c r="I84" i="13"/>
  <c r="I44" i="13"/>
  <c r="I81" i="13"/>
  <c r="I85" i="13"/>
  <c r="I43" i="13"/>
  <c r="I94" i="12"/>
  <c r="I86" i="12"/>
  <c r="I83" i="12"/>
  <c r="I97" i="12"/>
  <c r="H134" i="12"/>
  <c r="I82" i="12"/>
  <c r="I96" i="12"/>
  <c r="I92" i="12"/>
  <c r="I95" i="12"/>
  <c r="I84" i="12"/>
  <c r="I44" i="12"/>
  <c r="H46" i="12" s="1"/>
  <c r="H74" i="12" s="1"/>
  <c r="I93" i="12"/>
  <c r="I85" i="12"/>
  <c r="I45" i="12"/>
  <c r="H69" i="11"/>
  <c r="H76" i="11" s="1"/>
  <c r="I43" i="11"/>
  <c r="I92" i="11"/>
  <c r="H134" i="11"/>
  <c r="I44" i="11"/>
  <c r="I93" i="11"/>
  <c r="I102" i="11"/>
  <c r="H103" i="11" s="1"/>
  <c r="H109" i="11" s="1"/>
  <c r="I45" i="11"/>
  <c r="I85" i="11"/>
  <c r="H87" i="13" l="1"/>
  <c r="H136" i="13" s="1"/>
  <c r="I53" i="12"/>
  <c r="H136" i="12"/>
  <c r="I50" i="12"/>
  <c r="I54" i="12"/>
  <c r="I52" i="12"/>
  <c r="I51" i="12"/>
  <c r="I56" i="12"/>
  <c r="I98" i="12"/>
  <c r="H108" i="12" s="1"/>
  <c r="H110" i="12" s="1"/>
  <c r="H137" i="12" s="1"/>
  <c r="I55" i="12"/>
  <c r="I57" i="12"/>
  <c r="H46" i="13"/>
  <c r="I98" i="13"/>
  <c r="H108" i="13" s="1"/>
  <c r="H110" i="13" s="1"/>
  <c r="H137" i="13" s="1"/>
  <c r="I86" i="11"/>
  <c r="I81" i="11"/>
  <c r="I94" i="11"/>
  <c r="I83" i="11"/>
  <c r="I82" i="11"/>
  <c r="I95" i="11"/>
  <c r="I84" i="11"/>
  <c r="I96" i="11"/>
  <c r="I97" i="11"/>
  <c r="H74" i="13" l="1"/>
  <c r="I53" i="13"/>
  <c r="I55" i="13"/>
  <c r="I54" i="13"/>
  <c r="I50" i="13"/>
  <c r="I51" i="13"/>
  <c r="I52" i="13"/>
  <c r="I56" i="13"/>
  <c r="I57" i="13"/>
  <c r="H87" i="11"/>
  <c r="I58" i="12"/>
  <c r="H75" i="12" s="1"/>
  <c r="H77" i="12" s="1"/>
  <c r="H135" i="12" s="1"/>
  <c r="H139" i="12" s="1"/>
  <c r="I122" i="12" s="1"/>
  <c r="H46" i="11"/>
  <c r="I98" i="11"/>
  <c r="H108" i="11" s="1"/>
  <c r="H110" i="11" s="1"/>
  <c r="H137" i="11" s="1"/>
  <c r="H136" i="11"/>
  <c r="I58" i="13" l="1"/>
  <c r="H75" i="13" s="1"/>
  <c r="H77" i="13" s="1"/>
  <c r="H135" i="13" s="1"/>
  <c r="H139" i="13" s="1"/>
  <c r="I122" i="13" s="1"/>
  <c r="I123" i="13" s="1"/>
  <c r="I125" i="13" s="1"/>
  <c r="H74" i="11"/>
  <c r="I54" i="11"/>
  <c r="I50" i="11"/>
  <c r="I55" i="11"/>
  <c r="I51" i="11"/>
  <c r="I56" i="11"/>
  <c r="I53" i="11"/>
  <c r="I57" i="11"/>
  <c r="I52" i="11"/>
  <c r="I123" i="12"/>
  <c r="I58" i="11" l="1"/>
  <c r="H75" i="11" s="1"/>
  <c r="H77" i="11" s="1"/>
  <c r="H135" i="11" s="1"/>
  <c r="H139" i="11" s="1"/>
  <c r="I127" i="13"/>
  <c r="I128" i="13"/>
  <c r="I126" i="13"/>
  <c r="I128" i="12"/>
  <c r="I126" i="12"/>
  <c r="I127" i="12"/>
  <c r="I125" i="12"/>
  <c r="I129" i="13" l="1"/>
  <c r="H140" i="13" s="1"/>
  <c r="H141" i="13" s="1"/>
  <c r="C146" i="13" s="1"/>
  <c r="C6" i="15" s="1"/>
  <c r="I129" i="12"/>
  <c r="H140" i="12" s="1"/>
  <c r="H141" i="12" s="1"/>
  <c r="C146" i="12" s="1"/>
  <c r="C5" i="15" s="1"/>
  <c r="I122" i="11"/>
  <c r="E146" i="13" l="1"/>
  <c r="H146" i="13" s="1"/>
  <c r="H147" i="13" s="1"/>
  <c r="H149" i="13" s="1"/>
  <c r="H155" i="13" s="1"/>
  <c r="H157" i="13" s="1"/>
  <c r="E146" i="12"/>
  <c r="H146" i="12" s="1"/>
  <c r="H147" i="12" s="1"/>
  <c r="H149" i="12" s="1"/>
  <c r="H155" i="12" s="1"/>
  <c r="H157" i="12" s="1"/>
  <c r="I123" i="11"/>
  <c r="G6" i="15" l="1"/>
  <c r="E6" i="15"/>
  <c r="E5" i="15"/>
  <c r="G5" i="15"/>
  <c r="I128" i="11"/>
  <c r="I127" i="11"/>
  <c r="I125" i="11"/>
  <c r="I126" i="11"/>
  <c r="H6" i="15" l="1"/>
  <c r="H5" i="15"/>
  <c r="I129" i="11"/>
  <c r="H140" i="11" s="1"/>
  <c r="H141" i="11" s="1"/>
  <c r="C146" i="11" l="1"/>
  <c r="C4" i="15" s="1"/>
  <c r="G4" i="15" s="1"/>
  <c r="G9" i="15" s="1"/>
  <c r="E146" i="11" l="1"/>
  <c r="H146" i="11" s="1"/>
  <c r="H147" i="11" s="1"/>
  <c r="H149" i="11" s="1"/>
  <c r="H155" i="11" s="1"/>
  <c r="H157" i="11" s="1"/>
  <c r="G10" i="15" l="1"/>
  <c r="E4" i="15"/>
  <c r="H4" i="15" l="1"/>
  <c r="E9" i="15"/>
  <c r="E10" i="15" l="1"/>
  <c r="H10" i="15" s="1"/>
  <c r="H9" i="15"/>
</calcChain>
</file>

<file path=xl/sharedStrings.xml><?xml version="1.0" encoding="utf-8"?>
<sst xmlns="http://schemas.openxmlformats.org/spreadsheetml/2006/main" count="1076" uniqueCount="305">
  <si>
    <t xml:space="preserve">Processo nº: </t>
  </si>
  <si>
    <t xml:space="preserve">Licitação nº: </t>
  </si>
  <si>
    <t>Data do Pregão:</t>
  </si>
  <si>
    <t>Horário:</t>
  </si>
  <si>
    <t>DISCRIMINAÇÃO DOS SERVIÇOS (DADOS REFERENTES À CONTRATAÇÃO)</t>
  </si>
  <si>
    <t>A</t>
  </si>
  <si>
    <t>Data de apresentação da proposta (dia/mês/ano)</t>
  </si>
  <si>
    <t>B</t>
  </si>
  <si>
    <t>Município/ UF</t>
  </si>
  <si>
    <t>C</t>
  </si>
  <si>
    <t>Ano Acordo, Convenção ou Sentença Normativa em Dissídio Coletivo</t>
  </si>
  <si>
    <t>D</t>
  </si>
  <si>
    <t>Nº de meses de execução contratual</t>
  </si>
  <si>
    <t>IDENTIFICAÇÃO DO SERVIÇO</t>
  </si>
  <si>
    <t>Unidade de medida</t>
  </si>
  <si>
    <t>Quantidade total a contratar (em função da unidade de medida):</t>
  </si>
  <si>
    <t>MÃO-DE-OBRA</t>
  </si>
  <si>
    <t>MÃO-DE-OBRA VINCULADA À EXECUÇÃO CONTRATUAL</t>
  </si>
  <si>
    <t>Dados complementares para composição dos custos referente à mão-de-obra</t>
  </si>
  <si>
    <t>Tipo do serviço</t>
  </si>
  <si>
    <t>Classificação Brasileira de Ocupações (CBO)</t>
  </si>
  <si>
    <t>Salário Normativo da Categoria Profissional</t>
  </si>
  <si>
    <t xml:space="preserve">Categoria profissional </t>
  </si>
  <si>
    <t>Data base da categoria</t>
  </si>
  <si>
    <t>MÓDULO 01: COMPOSIÇÃO DA REMUNERAÇÃO</t>
  </si>
  <si>
    <t>Composição da remuneração</t>
  </si>
  <si>
    <t>Valor (R$)</t>
  </si>
  <si>
    <t>Salário base</t>
  </si>
  <si>
    <t>Adicional de periculosidade</t>
  </si>
  <si>
    <t>Adicional de insalubridade</t>
  </si>
  <si>
    <t>Adicional noturno</t>
  </si>
  <si>
    <t>E</t>
  </si>
  <si>
    <t xml:space="preserve">Hora noturna adicional - ou hora noturna reduzida </t>
  </si>
  <si>
    <t>F</t>
  </si>
  <si>
    <t>Adicional de hora extra no feriado</t>
  </si>
  <si>
    <t>G</t>
  </si>
  <si>
    <t>Outros (especificar)</t>
  </si>
  <si>
    <t>TOTAL DA REMUNERAÇÃO</t>
  </si>
  <si>
    <t>MÓDULO 02: ENCARGOS E BENEFÍCIOS ANUAIS, MENSAIS E DIÁRIOS</t>
  </si>
  <si>
    <t>Submódulo 2.1 - 13º (décimo terceiro) salário e adicional de férias</t>
  </si>
  <si>
    <t>2.1</t>
  </si>
  <si>
    <t>13º salário e adicional de férias</t>
  </si>
  <si>
    <t>(%)</t>
  </si>
  <si>
    <t xml:space="preserve">13º salário </t>
  </si>
  <si>
    <t xml:space="preserve">TOTAL </t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</si>
  <si>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</si>
  <si>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</si>
  <si>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</si>
  <si>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</si>
  <si>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Salário Educação</t>
  </si>
  <si>
    <t>Seguro Acidente do Trabalho (RATxFAP)</t>
  </si>
  <si>
    <t>SESC ou SESI</t>
  </si>
  <si>
    <t>SENAI ou SENAC</t>
  </si>
  <si>
    <t>SEBRAE</t>
  </si>
  <si>
    <t>INCRA</t>
  </si>
  <si>
    <t>H</t>
  </si>
  <si>
    <t>FGTS</t>
  </si>
  <si>
    <t>TOTAL</t>
  </si>
  <si>
    <t>Submódulo 2.3 - Benefícios Mensais e Diários</t>
  </si>
  <si>
    <t>2.3</t>
  </si>
  <si>
    <t>Benefícios Mensais e Diários</t>
  </si>
  <si>
    <t>Seguro de vida, invalidez e funeral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</si>
  <si>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</si>
  <si>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</si>
  <si>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</si>
  <si>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</si>
  <si>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</si>
  <si>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</si>
  <si>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</si>
  <si>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</si>
  <si>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</si>
  <si>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</si>
  <si>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04: CUSTO DE REPOSIÇÃO DO PROFISSIONAL AUSENTE</t>
  </si>
  <si>
    <t>Submódulo 4.1 - Ausências Legais</t>
  </si>
  <si>
    <t>4.1</t>
  </si>
  <si>
    <t>Outros (Especificar)</t>
  </si>
  <si>
    <t>Submódulo 4.2 - Intrajornada</t>
  </si>
  <si>
    <t>4.2</t>
  </si>
  <si>
    <t>QUADRO RESUMO DO MÓDULO 4 - CUSTO DE REPOSIÇÃO DO PROFISSIONAL AUSENTE</t>
  </si>
  <si>
    <t>MÓDULO 05: INSUMOS DIVERSOS</t>
  </si>
  <si>
    <t>Insumos Diversos</t>
  </si>
  <si>
    <t>Uniformes (custo mensal por empregado)</t>
  </si>
  <si>
    <t>MÓDULO 6: CUSTOS INDIRETOS, TRIBUTOS E LUCRO</t>
  </si>
  <si>
    <t>Custos Indiretos, Tributos e Lucro</t>
  </si>
  <si>
    <t>Custos indiretos</t>
  </si>
  <si>
    <t>Lucro</t>
  </si>
  <si>
    <t>Tributos</t>
  </si>
  <si>
    <t>C.1</t>
  </si>
  <si>
    <t>Tributos Federais</t>
  </si>
  <si>
    <t>PIS</t>
  </si>
  <si>
    <t>C.2</t>
  </si>
  <si>
    <t>COFINS</t>
  </si>
  <si>
    <t>C.3</t>
  </si>
  <si>
    <t>Tibutos Municipais</t>
  </si>
  <si>
    <t>ISS</t>
  </si>
  <si>
    <t>QUADRO RESUMO DO CUSTO POR EMPREGADO</t>
  </si>
  <si>
    <t>Mão-de-obra vinculada  à execução contratual (valor por empregado)</t>
  </si>
  <si>
    <t>Módulo 1 - Composição da Remuneração</t>
  </si>
  <si>
    <t>Módulo 2 - Encargos e Benefícios Anuais, Mensais e Diários</t>
  </si>
  <si>
    <t>Módulo 3 - Provisão para rescisão</t>
  </si>
  <si>
    <t>Módulo 4 – Custo de Reposição do Profissional Ausente</t>
  </si>
  <si>
    <t>Módulo 5 – Insumos Diversos</t>
  </si>
  <si>
    <t>SUBTOTAL (A+B+C+D+E)</t>
  </si>
  <si>
    <t>Módulo 6 – Custos indiretos, tributos e lucro</t>
  </si>
  <si>
    <t>VALOR TOTAL POR EMPREGADO</t>
  </si>
  <si>
    <t>QUADRO RESUMO - VALOR MENSAL DOS SERVIÇOS</t>
  </si>
  <si>
    <t>Tipo de Serviço (A)</t>
  </si>
  <si>
    <t>Valor Proposto por Empregado (B)</t>
  </si>
  <si>
    <t>Qtde. de Empregados por Posto (C )</t>
  </si>
  <si>
    <t>Valor Proposto por Posto (D) = (B x C)</t>
  </si>
  <si>
    <t>Qtde. de Postos (E)</t>
  </si>
  <si>
    <t>Valor Total do Serviço           (F) = (D x E)</t>
  </si>
  <si>
    <t>Valor mensal dos serviços</t>
  </si>
  <si>
    <t>Valor Mensal estimado dos produtos/materiais (Os produtos/materiais serão pagos pelo efetivo requisitado e entregues no mês).</t>
  </si>
  <si>
    <t>VALOR ESTIMADO MENSAL DA CONTRATAÇÃO</t>
  </si>
  <si>
    <t>QUADRO DEMONSTRATIVO DO VALOR GLOBAL DA PROPOSTA</t>
  </si>
  <si>
    <t>VALOR GLOBAL DA PROPOSTA</t>
  </si>
  <si>
    <t xml:space="preserve">DESCRIÇÃO </t>
  </si>
  <si>
    <t>VALOR</t>
  </si>
  <si>
    <t>Valor mensal do serviço</t>
  </si>
  <si>
    <t>Número de meses de execução contratual</t>
  </si>
  <si>
    <t>Dias</t>
  </si>
  <si>
    <t>Passagens</t>
  </si>
  <si>
    <t>Valor</t>
  </si>
  <si>
    <t>SIM/NÃO</t>
  </si>
  <si>
    <t>Transporte</t>
  </si>
  <si>
    <t>N</t>
  </si>
  <si>
    <t>Auxílio-Refeição/Alimentação</t>
  </si>
  <si>
    <t>Desconto</t>
  </si>
  <si>
    <t xml:space="preserve"> </t>
  </si>
  <si>
    <t>Sim/Não</t>
  </si>
  <si>
    <t>Salário Base contido na CCT ou qualquer outro valor acima deste</t>
  </si>
  <si>
    <t>Cálculo = 1/12 (Campo H43) x Total da Remuneração (Campo H38)</t>
  </si>
  <si>
    <t>Soma dos Itens A a G</t>
  </si>
  <si>
    <t>Cálculo = Percentual Legal de 2,50% (Campo H51) x Total da Remuneração (Campo H38)</t>
  </si>
  <si>
    <t>Cálculo = Percentual Legal de 20% (Campo H50) x Total da Remuneração (Campo H38)</t>
  </si>
  <si>
    <t>Cálculo = Multiplicção dos Fatores RAT x FAT - Valor que poderá ser no máximo de 3% (Campo H52) x Total da Remuneração (Campo H38)</t>
  </si>
  <si>
    <t>Cálculo = Percentual Legal de 1,50% (Campo H53) x Total da Remuneração (Campo H38)</t>
  </si>
  <si>
    <t>Cálculo = Percentual Legal de 1,00% (Campo H54) x Total da Remuneração (Campo H38)</t>
  </si>
  <si>
    <t>Cálculo = Percentual Legal de 0,60% (Campo H54) x Total da Remuneração (Campo H38)</t>
  </si>
  <si>
    <t>Cálculo = Percentual Legal de 0,20% (Campo H54) x Total da Remuneração (Campo H38)</t>
  </si>
  <si>
    <t>Cálculo = Percentual Legal de 8,00% (Campo H54) x Total da Remuneração (Campo H38)</t>
  </si>
  <si>
    <t>Soma dos Itens A a H</t>
  </si>
  <si>
    <t>Cálculo = Valor Unitário da Passagem (Campo D63) x Quant. (Campo E63) x Total de Dias (Campo F63) - Desconto (6% do Total da Remuneração - Campo G63)</t>
  </si>
  <si>
    <t>Caso não seja previsto Auxílio Transporte, marcar a opção "N" no Campo C63</t>
  </si>
  <si>
    <t>Caso não seja previsto Auxílio Alimentaçõ/Refeição, marcar a opção "N" no Campo D65</t>
  </si>
  <si>
    <t>Cálculo = Valor Unitário do Vale (Campo E65) x Total de Dias (Campo F65) - Desconto (verificar se há ou não desconto na CCT e aplicar)</t>
  </si>
  <si>
    <t>Inserir o valor por funcionário no campo H66 se houver previsão na CCT</t>
  </si>
  <si>
    <t>Soma do Total do Módulo 2.1 extraída do Campo H46</t>
  </si>
  <si>
    <t>Soma do Total do Módulo 2.2 extraída do Campo I58</t>
  </si>
  <si>
    <t>Soma do Total do Módulo 2.3 extraída do Campo H68</t>
  </si>
  <si>
    <t>Soma dos Itens 2.1 + 2.2 + 2.3</t>
  </si>
  <si>
    <t>Soma dos Itens A a F</t>
  </si>
  <si>
    <t>Cálculo = Percentual Calculado de 0,02% x Total da Remuneração (Campo H38)</t>
  </si>
  <si>
    <t>Soma Total do Submódulo 4.1 extraída do Campo H99</t>
  </si>
  <si>
    <t>Soma Total do Submódulo 4.2 extraída do Campo H105</t>
  </si>
  <si>
    <t>Cálculo = Se Houver, calcular o valor total dividir pela quantidade de meses do contrato, utilizando uma memória de cálculo em outra planilha</t>
  </si>
  <si>
    <t>Cálculo = Soma do Módulo 1 extraído do Campo H38</t>
  </si>
  <si>
    <t>Cálculo = Soma do Módulo 2 extraído do Campo H76</t>
  </si>
  <si>
    <t>Soma dos Itens A a E</t>
  </si>
  <si>
    <t>Soma dos Itens A a E + F</t>
  </si>
  <si>
    <t>INFORMAÇÕES E DADOS PARA CÁLCULO</t>
  </si>
  <si>
    <t>Informar a Data da Apresentação da Proposta</t>
  </si>
  <si>
    <t>Informar o Município e UF</t>
  </si>
  <si>
    <t>Informar qual CCT Base e Ano</t>
  </si>
  <si>
    <t>Informar Nº de Meses da Execução Contratual de Acordo com o Termo de Referência</t>
  </si>
  <si>
    <t>Informar a Unidade de Medida de Acordo com o Termo de Referência</t>
  </si>
  <si>
    <t>Informar a Quantidade a Contratar de Acordo com o Termo de Referência</t>
  </si>
  <si>
    <t>Informar o Tipo de Serviço</t>
  </si>
  <si>
    <t>Informar o CBO da Ocupação</t>
  </si>
  <si>
    <t>Informar o Salário Normativo contido na CCT</t>
  </si>
  <si>
    <t>Informar a Categoria Profissional</t>
  </si>
  <si>
    <t>Informar a Data Base da Categoria</t>
  </si>
  <si>
    <t>Valor global da proposta (Valor Mensal x Meses de Execução)</t>
  </si>
  <si>
    <t>Cargo:</t>
  </si>
  <si>
    <t>RAT</t>
  </si>
  <si>
    <t>FAT</t>
  </si>
  <si>
    <t>Cálculo = Percentual do Submódulo 2.2 (Campo H58) x Percentual do Aviso Prévio Trabalhado (H83) x Total da Remuneração (Campo H38)</t>
  </si>
  <si>
    <t>Cálculo = Se Houver Adicional - Marcar S (Campo E34) para o cálculo Salario Mínimo ou Regional (campo F33) x Percentual de 10%, 20% ou 40% dependendo do grau de insalubridade (campo G33) ser gerado no Campo H34</t>
  </si>
  <si>
    <t>Cálculo = Se Houver Adicional - Marcar S (Campo E33) para o cálculo Salario Base (Campo H32) * 30% ser gerado no Campo H33</t>
  </si>
  <si>
    <t>Pregão nº XXXX/20XX</t>
  </si>
  <si>
    <t>DD/MM/AAAA</t>
  </si>
  <si>
    <t>XX:XX hrs</t>
  </si>
  <si>
    <t>Informar o Cargo a ser Preenchido</t>
  </si>
  <si>
    <t>Soma dos Itens A a C</t>
  </si>
  <si>
    <t>Substituto nas Ausências Legais</t>
  </si>
  <si>
    <t>Substituto na Cobertura de Férias</t>
  </si>
  <si>
    <t>Substituto na Cobertura das Ausências Legais</t>
  </si>
  <si>
    <t>Substituto na Cobertura de Licença-Paternidade</t>
  </si>
  <si>
    <t>Substituto na Cobertura das Ausências por Acidente de Trabalho</t>
  </si>
  <si>
    <t>Substituto na Cobertura de Afastamento Maternidade</t>
  </si>
  <si>
    <t>Substituto na Cobertura de Outras Ausências (Especificar)</t>
  </si>
  <si>
    <t>Substituto na Intrajornada</t>
  </si>
  <si>
    <t>Substituto nas Ausência Legais</t>
  </si>
  <si>
    <t>Cálculo = Percentual de 1/12 * 0,055 (Campo H80) x Total da Remuneração (Campo H38)</t>
  </si>
  <si>
    <t>Cálculo = Percentual de 8% x 0,46% do APT (Campo H81) x Total da Remuneração (Campo H38)</t>
  </si>
  <si>
    <t>Cálculo = ((1/30)*7)/12 = Percentual de 1,94% (Campo H83) x Total da Remuneração (Campo H38)</t>
  </si>
  <si>
    <t>Cálculo = Percentual de 9,075% (Campo H91) x Total da Remuneração (Campo H38)</t>
  </si>
  <si>
    <t>Cálculo = Percentual Calculado de 1,63% (Campo H92) x Total da Remuneração (Campo H38)</t>
  </si>
  <si>
    <t>Cálculo = Percentual Calculado de 0,33% x Total da Remuneração (Campo H38)</t>
  </si>
  <si>
    <t>Cálculo = Percentual Calculado de 0,055% x Total da Remuneração (Campo H38)</t>
  </si>
  <si>
    <t>Substituto no Intervalo para Repouso ou Alimentação</t>
  </si>
  <si>
    <t>Adicional de Férias</t>
  </si>
  <si>
    <t>Cálculo = 0,3025% (Adicional de Férias) x Total da Remuneração (Campo H38)</t>
  </si>
  <si>
    <t>Cálculo = Percentuais dos Campos H43, H44 e H91 x Total do Submódulo 2.2 (Campo H58) x Total ds Remuneração (Campo H38)</t>
  </si>
  <si>
    <r>
      <t xml:space="preserve">Cálculo = Anexo XII da IN 5/2017: Para os órgãos que trabalham com </t>
    </r>
    <r>
      <rPr>
        <u/>
        <sz val="10"/>
        <color rgb="FF000000"/>
        <rFont val="Arial"/>
        <family val="2"/>
      </rPr>
      <t>Conta Vinculada</t>
    </r>
    <r>
      <rPr>
        <sz val="10"/>
        <color rgb="FF000000"/>
        <rFont val="Arial"/>
        <family val="2"/>
      </rPr>
      <t xml:space="preserve">, a soma das Multas do FGTS (itens C + F) deve ser igual a </t>
    </r>
    <r>
      <rPr>
        <u/>
        <sz val="10"/>
        <color rgb="FF000000"/>
        <rFont val="Arial"/>
        <family val="2"/>
      </rPr>
      <t>4%</t>
    </r>
  </si>
  <si>
    <t>Cálculo = Anexo XII da IN 5/2017: Para os órgãos que trabalham com Conta Vinculada, a soma das Multas do FGTS (itens C + F) deve ser igual a 4%</t>
  </si>
  <si>
    <t>Outros Tributos</t>
  </si>
  <si>
    <t>C.4</t>
  </si>
  <si>
    <t>Inserir o valor por funcionário no campo H67 se houver previsão na CCT</t>
  </si>
  <si>
    <t>Cálculo = % (Campo H122) x Módulo 1 a 5 (Campo H139)</t>
  </si>
  <si>
    <t>Cálculo = % (Campo H123) x (Módulo 1 a 5 (Campo H139) + Custos Indiretos (Campo I122)</t>
  </si>
  <si>
    <t>Cálculo = % (Campo H125) x Módulo 1 a 5 (Campo H139) + Custos Indiretos (Campo I122) + Lucro (Campo I123)</t>
  </si>
  <si>
    <t>Cálculo = % (Campo H126) x Módulo 1 a 5 (Campo H139) + Custos Indiretos (Campo I122) + Lucro (Campo I123)</t>
  </si>
  <si>
    <t>Cálculo = % (Campo H127) x Módulo 1 a 5 (Campo H139) + Custos Indiretos (Campo I122) + Lucro (Campo I123)</t>
  </si>
  <si>
    <t>Cálculo = Soma do Módulo 3 extraído do Campo H87</t>
  </si>
  <si>
    <t>Cálculo = Soma do Módulo 4 extraído do Campo H110</t>
  </si>
  <si>
    <t>Cálculo = Soma do Módulo 5 extraído do Campo H118</t>
  </si>
  <si>
    <t>Cálculo = Soma do Módulo 6 extraído do Campo H129</t>
  </si>
  <si>
    <t>PLANILHA DE CUSTOS E FORMAÇÕES DE PREÇOS</t>
  </si>
  <si>
    <t>RIO DE JANEIRO</t>
  </si>
  <si>
    <t>ASG</t>
  </si>
  <si>
    <t>AUX SERV GERAIS - 40 HORAS</t>
  </si>
  <si>
    <t>SIM</t>
  </si>
  <si>
    <t>LISTA DE INSUMOS POR BASE DESCENTRALIZADA</t>
  </si>
  <si>
    <t>Valor Unitário</t>
  </si>
  <si>
    <t>Base Descentralizada Padrão</t>
  </si>
  <si>
    <t>Base Descentralizada (Polo Desinfecção 24h)</t>
  </si>
  <si>
    <t>INSUMOS (Mensal)</t>
  </si>
  <si>
    <t>Quantidade</t>
  </si>
  <si>
    <t>Álcool 70% - 800 mL</t>
  </si>
  <si>
    <t>Caixa coletora para materiais perfuro-cortantes 7 L</t>
  </si>
  <si>
    <t>Didecilmetilamônio + PHMB</t>
  </si>
  <si>
    <t>Hipoclorito de Sódio 1%</t>
  </si>
  <si>
    <t>Panos descartáveis</t>
  </si>
  <si>
    <t>Sabão neutro</t>
  </si>
  <si>
    <t>Saco de lixo - Infectante</t>
  </si>
  <si>
    <t>TOTAL INSUMOS (Mensal)</t>
  </si>
  <si>
    <t>TOTAL INSUMOS (Semestral)</t>
  </si>
  <si>
    <t>EQUIPAMENTOS POR BASE DESCENTRALIZADA</t>
  </si>
  <si>
    <t>EQUIPAMENTOS (Semestral)</t>
  </si>
  <si>
    <t>Balde com espremedor (cor 1)</t>
  </si>
  <si>
    <t>Balde com espremedor (cor 2)</t>
  </si>
  <si>
    <t>Balde Superfície (cor 1)</t>
  </si>
  <si>
    <t>Balde Superfície (cor 2)</t>
  </si>
  <si>
    <t>Borrifador</t>
  </si>
  <si>
    <t>Dispensador de álcool gel</t>
  </si>
  <si>
    <t>Placa de piso molhado</t>
  </si>
  <si>
    <t>Vassoura de fios de algodão</t>
  </si>
  <si>
    <t>TOTAL EQUIPAMENTOS (Semestral)</t>
  </si>
  <si>
    <t>CUSTO ESTIMADO MENSAL</t>
  </si>
  <si>
    <t>RESUMO DOS CUSTOS</t>
  </si>
  <si>
    <t>CUSTOS</t>
  </si>
  <si>
    <t>PESSOAL</t>
  </si>
  <si>
    <t>Valor Unit</t>
  </si>
  <si>
    <t>1.1</t>
  </si>
  <si>
    <t>AUX SERV GERAIS - 40H</t>
  </si>
  <si>
    <t>1.2</t>
  </si>
  <si>
    <t>AUX SERV GERAIS - 12X36 - DIA</t>
  </si>
  <si>
    <t>1.3</t>
  </si>
  <si>
    <t>AUX SERV GERAIS - 12X36 - NOITE</t>
  </si>
  <si>
    <t>INSUMOS</t>
  </si>
  <si>
    <t>EQUIPAMENTOS</t>
  </si>
  <si>
    <t xml:space="preserve">TOTAL MENSAL </t>
  </si>
  <si>
    <t>TOTAL DO CONTRATO</t>
  </si>
  <si>
    <t>ITENS POR FUNCIONARIO</t>
  </si>
  <si>
    <t>Valor total</t>
  </si>
  <si>
    <t>UNIFORMES (Semestral)</t>
  </si>
  <si>
    <t>Calça</t>
  </si>
  <si>
    <t>Camisa</t>
  </si>
  <si>
    <t>Sapato</t>
  </si>
  <si>
    <t>Cinto</t>
  </si>
  <si>
    <t>TOTAL UNIFORMES</t>
  </si>
  <si>
    <t>EPIs (Semestral)</t>
  </si>
  <si>
    <t>Avental impermeável</t>
  </si>
  <si>
    <t>Botas de borracha</t>
  </si>
  <si>
    <t xml:space="preserve">Gorro descartável </t>
  </si>
  <si>
    <t>Luvas de borracha (cano longo)</t>
  </si>
  <si>
    <t>Máscara respiratória</t>
  </si>
  <si>
    <t>Óculos de proteção</t>
  </si>
  <si>
    <t>TOTAL EPI´S</t>
  </si>
  <si>
    <t>Adicional de Férias e férias</t>
  </si>
  <si>
    <t>Adicional de Férias e Férias</t>
  </si>
  <si>
    <t>pct</t>
  </si>
  <si>
    <t>papel toalha</t>
  </si>
  <si>
    <t>Saco de lixo - comum - 60 litros</t>
  </si>
  <si>
    <t>pct c 100 unidades</t>
  </si>
  <si>
    <t>pct c 1000 folhas</t>
  </si>
  <si>
    <t>Lixeira</t>
  </si>
  <si>
    <t>Vassoura de piassava</t>
  </si>
  <si>
    <t>Rodo de 40cm</t>
  </si>
  <si>
    <t>Vassoura de vaso sanitário</t>
  </si>
  <si>
    <t>frasco 2 litros</t>
  </si>
  <si>
    <t>frasco</t>
  </si>
  <si>
    <t>unidade</t>
  </si>
  <si>
    <t>1 unidade</t>
  </si>
  <si>
    <t>Outros (______________)</t>
  </si>
  <si>
    <t>MÓDULO 03: PROVISÃO PARA RESCISÃO</t>
  </si>
  <si>
    <t>AUX SERV GERAIS - 12x36 DIA</t>
  </si>
  <si>
    <t>AUX SERV GERAIS - 12x36 NOITE</t>
  </si>
  <si>
    <t>EPI´S (custo mensal por empregado)</t>
  </si>
  <si>
    <t>Papel higiênico - Rolão</t>
  </si>
  <si>
    <t>cx</t>
  </si>
  <si>
    <t>Desinfetante</t>
  </si>
  <si>
    <t>bombona 5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</si>
</sst>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d/m/yyyy"/>
    <numFmt numFmtId="165" formatCode="&quot;R$ &quot;#,##0.00"/>
    <numFmt numFmtId="166" formatCode="_-&quot;R$ &quot;* #,##0.00_-;&quot;-R$ &quot;* #,##0.00_-;_-&quot;R$ &quot;* \-??_-;_-@_-"/>
    <numFmt numFmtId="167" formatCode="_-* #,##0.00_-;\-* #,##0.00_-;_-* \-??_-;_-@_-"/>
    <numFmt numFmtId="168" formatCode="_-* #,##0_-;\-* #,##0_-;_-* \-??_-;_-@_-"/>
    <numFmt numFmtId="169" formatCode="0.0"/>
    <numFmt numFmtId="170" formatCode="_(&quot;R$ &quot;* #,##0.00_);_(&quot;R$ &quot;* \(#,##0.00\);_(&quot;R$ &quot;* &quot;-&quot;??_);_(@_)"/>
    <numFmt numFmtId="171" formatCode="_-* #,##0.000_-;\-* #,##0.000_-;_-* &quot;-&quot;??_-;_-@_-"/>
    <numFmt numFmtId="172" formatCode="0.000%"/>
    <numFmt numFmtId="173" formatCode="&quot;R$&quot;\ #,##0.00"/>
  </numFmts>
  <fonts count="2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b/>
      <sz val="12"/>
      <color rgb="FF00000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rgb="FF00000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7" tint="0.59999389629810485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00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167" fontId="2" fillId="0" borderId="0" applyBorder="0" applyProtection="0"/>
    <xf numFmtId="166" fontId="2" fillId="0" borderId="0" applyBorder="0" applyProtection="0"/>
    <xf numFmtId="9" fontId="2" fillId="0" borderId="0" applyBorder="0" applyProtection="0"/>
    <xf numFmtId="0" fontId="1" fillId="0" borderId="0"/>
    <xf numFmtId="0" fontId="5" fillId="0" borderId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9" fontId="5" fillId="0" borderId="0" applyFill="0" applyBorder="0" applyAlignment="0" applyProtection="0"/>
  </cellStyleXfs>
  <cellXfs count="2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4" fillId="3" borderId="0" xfId="0" applyFont="1" applyFill="1" applyAlignment="1" applyProtection="1">
      <alignment horizontal="center"/>
    </xf>
    <xf numFmtId="0" fontId="5" fillId="2" borderId="0" xfId="0" applyFont="1" applyFill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6" fontId="3" fillId="2" borderId="0" xfId="0" applyNumberFormat="1" applyFont="1" applyFill="1" applyProtection="1">
      <protection locked="0"/>
    </xf>
    <xf numFmtId="0" fontId="6" fillId="3" borderId="0" xfId="0" applyFont="1" applyFill="1" applyBorder="1" applyAlignment="1" applyProtection="1">
      <alignment horizontal="left"/>
    </xf>
    <xf numFmtId="165" fontId="6" fillId="3" borderId="0" xfId="0" applyNumberFormat="1" applyFont="1" applyFill="1" applyBorder="1" applyAlignment="1" applyProtection="1">
      <alignment horizontal="center"/>
    </xf>
    <xf numFmtId="167" fontId="5" fillId="2" borderId="0" xfId="1" applyFont="1" applyFill="1" applyBorder="1" applyAlignment="1" applyProtection="1"/>
    <xf numFmtId="0" fontId="7" fillId="2" borderId="0" xfId="0" applyFont="1" applyFill="1" applyProtection="1">
      <protection locked="0"/>
    </xf>
    <xf numFmtId="166" fontId="5" fillId="0" borderId="0" xfId="2" applyFont="1" applyBorder="1" applyAlignment="1" applyProtection="1">
      <alignment horizontal="left"/>
    </xf>
    <xf numFmtId="166" fontId="7" fillId="0" borderId="0" xfId="2" applyFont="1" applyBorder="1" applyAlignment="1" applyProtection="1">
      <alignment horizontal="left"/>
    </xf>
    <xf numFmtId="0" fontId="7" fillId="2" borderId="0" xfId="0" applyFont="1" applyFill="1" applyProtection="1"/>
    <xf numFmtId="166" fontId="3" fillId="0" borderId="0" xfId="2" applyFont="1" applyBorder="1" applyAlignment="1" applyProtection="1">
      <alignment horizontal="left"/>
    </xf>
    <xf numFmtId="166" fontId="6" fillId="3" borderId="0" xfId="2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/>
    <xf numFmtId="0" fontId="3" fillId="0" borderId="1" xfId="0" applyFont="1" applyBorder="1" applyAlignment="1" applyProtection="1">
      <alignment horizontal="center"/>
    </xf>
    <xf numFmtId="166" fontId="3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166" fontId="3" fillId="0" borderId="1" xfId="2" applyFont="1" applyBorder="1" applyAlignment="1" applyProtection="1">
      <alignment horizontal="left"/>
    </xf>
    <xf numFmtId="43" fontId="3" fillId="2" borderId="0" xfId="0" applyNumberFormat="1" applyFont="1" applyFill="1" applyProtection="1">
      <protection locked="0"/>
    </xf>
    <xf numFmtId="10" fontId="6" fillId="3" borderId="1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166" fontId="3" fillId="0" borderId="1" xfId="2" applyFont="1" applyBorder="1" applyProtection="1"/>
    <xf numFmtId="166" fontId="5" fillId="4" borderId="0" xfId="2" applyFont="1" applyFill="1" applyBorder="1" applyAlignment="1" applyProtection="1">
      <alignment horizontal="left"/>
    </xf>
    <xf numFmtId="166" fontId="3" fillId="0" borderId="0" xfId="2" applyFont="1" applyProtection="1">
      <protection locked="0"/>
    </xf>
    <xf numFmtId="10" fontId="3" fillId="0" borderId="1" xfId="3" applyNumberFormat="1" applyFont="1" applyBorder="1" applyAlignment="1" applyProtection="1">
      <alignment horizontal="center"/>
    </xf>
    <xf numFmtId="10" fontId="5" fillId="3" borderId="1" xfId="3" applyNumberFormat="1" applyFont="1" applyFill="1" applyBorder="1" applyAlignment="1" applyProtection="1">
      <alignment horizontal="center"/>
    </xf>
    <xf numFmtId="166" fontId="3" fillId="3" borderId="1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  <protection locked="0"/>
    </xf>
    <xf numFmtId="166" fontId="8" fillId="3" borderId="0" xfId="2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left"/>
    </xf>
    <xf numFmtId="0" fontId="9" fillId="3" borderId="0" xfId="0" applyFont="1" applyFill="1" applyBorder="1" applyProtection="1"/>
    <xf numFmtId="10" fontId="5" fillId="0" borderId="1" xfId="0" applyNumberFormat="1" applyFont="1" applyBorder="1" applyAlignment="1" applyProtection="1">
      <alignment horizontal="center"/>
    </xf>
    <xf numFmtId="0" fontId="5" fillId="2" borderId="3" xfId="0" applyFont="1" applyFill="1" applyBorder="1" applyAlignment="1" applyProtection="1"/>
    <xf numFmtId="0" fontId="5" fillId="2" borderId="7" xfId="0" applyFont="1" applyFill="1" applyBorder="1" applyAlignment="1" applyProtection="1"/>
    <xf numFmtId="0" fontId="5" fillId="2" borderId="4" xfId="0" applyFont="1" applyFill="1" applyBorder="1" applyAlignment="1" applyProtection="1"/>
    <xf numFmtId="0" fontId="5" fillId="2" borderId="3" xfId="0" applyFont="1" applyFill="1" applyBorder="1" applyAlignment="1" applyProtection="1">
      <alignment horizontal="left" vertical="center"/>
    </xf>
    <xf numFmtId="0" fontId="5" fillId="3" borderId="1" xfId="0" applyFont="1" applyFill="1" applyBorder="1" applyProtection="1"/>
    <xf numFmtId="166" fontId="9" fillId="3" borderId="0" xfId="2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1" fillId="3" borderId="0" xfId="0" applyFont="1" applyFill="1" applyAlignment="1" applyProtection="1">
      <alignment horizontal="center"/>
    </xf>
    <xf numFmtId="0" fontId="7" fillId="2" borderId="0" xfId="0" applyFont="1" applyFill="1" applyAlignment="1" applyProtection="1"/>
    <xf numFmtId="166" fontId="5" fillId="2" borderId="1" xfId="2" applyFont="1" applyFill="1" applyBorder="1" applyAlignment="1" applyProtection="1"/>
    <xf numFmtId="0" fontId="5" fillId="0" borderId="1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</xf>
    <xf numFmtId="0" fontId="5" fillId="2" borderId="0" xfId="0" applyFont="1" applyFill="1" applyBorder="1" applyAlignment="1" applyProtection="1"/>
    <xf numFmtId="166" fontId="5" fillId="2" borderId="0" xfId="2" applyFont="1" applyFill="1" applyBorder="1" applyAlignment="1" applyProtection="1"/>
    <xf numFmtId="0" fontId="7" fillId="2" borderId="0" xfId="0" applyFont="1" applyFill="1" applyBorder="1" applyAlignment="1" applyProtection="1"/>
    <xf numFmtId="0" fontId="7" fillId="0" borderId="0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2" borderId="3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5" borderId="0" xfId="0" applyFont="1" applyFill="1" applyAlignment="1" applyProtection="1">
      <alignment vertical="center"/>
      <protection locked="0"/>
    </xf>
    <xf numFmtId="9" fontId="3" fillId="0" borderId="1" xfId="3" applyFont="1" applyBorder="1" applyAlignment="1" applyProtection="1">
      <alignment horizontal="center"/>
    </xf>
    <xf numFmtId="0" fontId="5" fillId="2" borderId="0" xfId="0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166" fontId="3" fillId="2" borderId="0" xfId="0" applyNumberFormat="1" applyFont="1" applyFill="1" applyAlignment="1" applyProtection="1">
      <protection locked="0"/>
    </xf>
    <xf numFmtId="10" fontId="5" fillId="0" borderId="1" xfId="0" applyNumberFormat="1" applyFont="1" applyFill="1" applyBorder="1" applyAlignment="1" applyProtection="1">
      <alignment horizontal="center"/>
    </xf>
    <xf numFmtId="0" fontId="5" fillId="0" borderId="3" xfId="0" applyFont="1" applyBorder="1" applyAlignment="1" applyProtection="1"/>
    <xf numFmtId="0" fontId="5" fillId="0" borderId="7" xfId="0" applyFont="1" applyBorder="1" applyAlignment="1" applyProtection="1"/>
    <xf numFmtId="10" fontId="3" fillId="0" borderId="1" xfId="0" applyNumberFormat="1" applyFont="1" applyFill="1" applyBorder="1" applyAlignment="1" applyProtection="1">
      <alignment horizontal="center"/>
    </xf>
    <xf numFmtId="10" fontId="3" fillId="0" borderId="0" xfId="3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18" fillId="9" borderId="18" xfId="0" applyFont="1" applyFill="1" applyBorder="1" applyProtection="1">
      <protection locked="0"/>
    </xf>
    <xf numFmtId="170" fontId="8" fillId="9" borderId="10" xfId="2" applyNumberFormat="1" applyFont="1" applyFill="1" applyBorder="1" applyAlignment="1" applyProtection="1">
      <alignment horizontal="center"/>
      <protection locked="0"/>
    </xf>
    <xf numFmtId="0" fontId="18" fillId="9" borderId="18" xfId="0" applyFont="1" applyFill="1" applyBorder="1" applyAlignment="1" applyProtection="1">
      <alignment horizontal="center"/>
      <protection locked="0"/>
    </xf>
    <xf numFmtId="170" fontId="8" fillId="9" borderId="19" xfId="2" applyNumberFormat="1" applyFont="1" applyFill="1" applyBorder="1" applyAlignment="1" applyProtection="1">
      <alignment horizontal="center"/>
      <protection locked="0"/>
    </xf>
    <xf numFmtId="0" fontId="18" fillId="9" borderId="18" xfId="0" applyFont="1" applyFill="1" applyBorder="1" applyAlignment="1" applyProtection="1">
      <alignment horizontal="left"/>
      <protection locked="0"/>
    </xf>
    <xf numFmtId="0" fontId="18" fillId="9" borderId="20" xfId="0" applyFont="1" applyFill="1" applyBorder="1" applyProtection="1">
      <protection locked="0"/>
    </xf>
    <xf numFmtId="0" fontId="17" fillId="9" borderId="3" xfId="0" applyFont="1" applyFill="1" applyBorder="1" applyAlignment="1" applyProtection="1">
      <alignment horizontal="right"/>
      <protection locked="0"/>
    </xf>
    <xf numFmtId="171" fontId="17" fillId="9" borderId="21" xfId="0" applyNumberFormat="1" applyFont="1" applyFill="1" applyBorder="1" applyAlignment="1" applyProtection="1">
      <alignment horizontal="right"/>
      <protection locked="0"/>
    </xf>
    <xf numFmtId="0" fontId="18" fillId="9" borderId="22" xfId="0" applyFont="1" applyFill="1" applyBorder="1" applyProtection="1">
      <protection locked="0"/>
    </xf>
    <xf numFmtId="170" fontId="8" fillId="9" borderId="23" xfId="2" applyNumberFormat="1" applyFont="1" applyFill="1" applyBorder="1" applyAlignment="1" applyProtection="1">
      <alignment horizontal="center"/>
      <protection locked="0"/>
    </xf>
    <xf numFmtId="170" fontId="8" fillId="9" borderId="24" xfId="2" applyNumberFormat="1" applyFont="1" applyFill="1" applyBorder="1" applyProtection="1">
      <protection locked="0"/>
    </xf>
    <xf numFmtId="0" fontId="19" fillId="9" borderId="0" xfId="0" applyFont="1" applyFill="1" applyBorder="1" applyProtection="1">
      <protection locked="0"/>
    </xf>
    <xf numFmtId="0" fontId="19" fillId="9" borderId="0" xfId="0" applyFont="1" applyFill="1" applyProtection="1">
      <protection locked="0"/>
    </xf>
    <xf numFmtId="170" fontId="17" fillId="9" borderId="0" xfId="0" applyNumberFormat="1" applyFont="1" applyFill="1" applyProtection="1">
      <protection locked="0"/>
    </xf>
    <xf numFmtId="166" fontId="3" fillId="0" borderId="1" xfId="0" applyNumberFormat="1" applyFont="1" applyFill="1" applyBorder="1" applyAlignment="1" applyProtection="1">
      <alignment horizontal="center"/>
    </xf>
    <xf numFmtId="166" fontId="5" fillId="0" borderId="1" xfId="2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166" fontId="5" fillId="0" borderId="1" xfId="2" applyFont="1" applyBorder="1" applyAlignment="1" applyProtection="1">
      <alignment horizontal="left"/>
    </xf>
    <xf numFmtId="0" fontId="8" fillId="3" borderId="1" xfId="0" applyFont="1" applyFill="1" applyBorder="1" applyAlignment="1" applyProtection="1">
      <alignment horizontal="center"/>
    </xf>
    <xf numFmtId="166" fontId="8" fillId="3" borderId="1" xfId="2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6" fontId="6" fillId="3" borderId="1" xfId="2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10" fontId="3" fillId="0" borderId="1" xfId="3" applyNumberFormat="1" applyFont="1" applyFill="1" applyBorder="1" applyAlignment="1" applyProtection="1">
      <alignment horizontal="center"/>
    </xf>
    <xf numFmtId="166" fontId="5" fillId="0" borderId="1" xfId="2" applyFont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166" fontId="5" fillId="0" borderId="1" xfId="2" applyFont="1" applyBorder="1" applyAlignment="1" applyProtection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</xf>
    <xf numFmtId="166" fontId="6" fillId="3" borderId="1" xfId="2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166" fontId="8" fillId="3" borderId="1" xfId="2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172" fontId="3" fillId="10" borderId="1" xfId="3" applyNumberFormat="1" applyFont="1" applyFill="1" applyBorder="1" applyAlignment="1" applyProtection="1">
      <alignment horizontal="center"/>
    </xf>
    <xf numFmtId="10" fontId="5" fillId="10" borderId="1" xfId="0" applyNumberFormat="1" applyFont="1" applyFill="1" applyBorder="1" applyAlignment="1" applyProtection="1">
      <alignment horizontal="center"/>
    </xf>
    <xf numFmtId="10" fontId="3" fillId="10" borderId="4" xfId="3" applyNumberFormat="1" applyFont="1" applyFill="1" applyBorder="1" applyAlignment="1" applyProtection="1">
      <alignment horizontal="center"/>
    </xf>
    <xf numFmtId="0" fontId="5" fillId="10" borderId="1" xfId="0" applyFont="1" applyFill="1" applyBorder="1" applyAlignment="1" applyProtection="1">
      <alignment horizontal="center"/>
    </xf>
    <xf numFmtId="169" fontId="5" fillId="10" borderId="1" xfId="0" applyNumberFormat="1" applyFont="1" applyFill="1" applyBorder="1" applyAlignment="1" applyProtection="1">
      <alignment horizontal="center"/>
    </xf>
    <xf numFmtId="0" fontId="5" fillId="10" borderId="7" xfId="0" applyFont="1" applyFill="1" applyBorder="1" applyAlignment="1" applyProtection="1">
      <alignment horizontal="center"/>
    </xf>
    <xf numFmtId="166" fontId="3" fillId="10" borderId="1" xfId="2" applyFont="1" applyFill="1" applyBorder="1" applyProtection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vertical="center"/>
    </xf>
    <xf numFmtId="0" fontId="22" fillId="8" borderId="1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73" fontId="22" fillId="0" borderId="1" xfId="0" applyNumberFormat="1" applyFont="1" applyBorder="1" applyAlignment="1">
      <alignment horizontal="center" vertical="center"/>
    </xf>
    <xf numFmtId="0" fontId="23" fillId="13" borderId="1" xfId="0" applyFont="1" applyFill="1" applyBorder="1" applyAlignment="1">
      <alignment vertical="center"/>
    </xf>
    <xf numFmtId="0" fontId="21" fillId="13" borderId="1" xfId="0" applyFont="1" applyFill="1" applyBorder="1" applyAlignment="1">
      <alignment vertical="center"/>
    </xf>
    <xf numFmtId="0" fontId="21" fillId="13" borderId="1" xfId="0" applyFont="1" applyFill="1" applyBorder="1" applyAlignment="1">
      <alignment vertical="center" wrapText="1"/>
    </xf>
    <xf numFmtId="173" fontId="21" fillId="13" borderId="1" xfId="0" applyNumberFormat="1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" xfId="0" applyFont="1" applyBorder="1"/>
    <xf numFmtId="0" fontId="21" fillId="8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3" fontId="22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173" fontId="21" fillId="0" borderId="1" xfId="0" applyNumberFormat="1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173" fontId="22" fillId="13" borderId="1" xfId="0" applyNumberFormat="1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173" fontId="22" fillId="1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73" fontId="21" fillId="0" borderId="1" xfId="0" applyNumberFormat="1" applyFont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/>
    </xf>
    <xf numFmtId="173" fontId="22" fillId="8" borderId="1" xfId="0" applyNumberFormat="1" applyFont="1" applyFill="1" applyBorder="1" applyAlignment="1">
      <alignment horizontal="center" vertical="center"/>
    </xf>
    <xf numFmtId="0" fontId="21" fillId="13" borderId="1" xfId="0" applyFont="1" applyFill="1" applyBorder="1"/>
    <xf numFmtId="0" fontId="22" fillId="13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5" fillId="7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14" fontId="3" fillId="2" borderId="1" xfId="0" applyNumberFormat="1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left"/>
    </xf>
    <xf numFmtId="165" fontId="6" fillId="3" borderId="1" xfId="0" applyNumberFormat="1" applyFont="1" applyFill="1" applyBorder="1" applyAlignment="1" applyProtection="1">
      <alignment horizontal="center"/>
    </xf>
    <xf numFmtId="166" fontId="5" fillId="0" borderId="1" xfId="2" applyFont="1" applyBorder="1" applyAlignment="1" applyProtection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164" fontId="3" fillId="0" borderId="3" xfId="0" applyNumberFormat="1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166" fontId="5" fillId="2" borderId="1" xfId="2" applyFont="1" applyFill="1" applyBorder="1" applyAlignment="1" applyProtection="1">
      <alignment horizontal="left"/>
    </xf>
    <xf numFmtId="166" fontId="3" fillId="0" borderId="6" xfId="2" applyFont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/>
    </xf>
    <xf numFmtId="166" fontId="6" fillId="3" borderId="1" xfId="2" applyFont="1" applyFill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17" fillId="8" borderId="15" xfId="0" applyFont="1" applyFill="1" applyBorder="1" applyAlignment="1" applyProtection="1">
      <alignment horizontal="center"/>
      <protection locked="0"/>
    </xf>
    <xf numFmtId="0" fontId="17" fillId="8" borderId="16" xfId="0" applyFont="1" applyFill="1" applyBorder="1" applyAlignment="1" applyProtection="1">
      <alignment horizontal="center"/>
      <protection locked="0"/>
    </xf>
    <xf numFmtId="0" fontId="17" fillId="8" borderId="13" xfId="0" applyFont="1" applyFill="1" applyBorder="1" applyAlignment="1" applyProtection="1">
      <alignment horizontal="center"/>
      <protection locked="0"/>
    </xf>
    <xf numFmtId="0" fontId="17" fillId="8" borderId="17" xfId="0" applyFont="1" applyFill="1" applyBorder="1" applyAlignment="1" applyProtection="1">
      <alignment horizontal="center"/>
      <protection locked="0"/>
    </xf>
    <xf numFmtId="0" fontId="17" fillId="8" borderId="14" xfId="0" applyFont="1" applyFill="1" applyBorder="1" applyAlignment="1" applyProtection="1">
      <alignment horizontal="center"/>
      <protection locked="0"/>
    </xf>
    <xf numFmtId="166" fontId="8" fillId="5" borderId="10" xfId="2" applyFont="1" applyFill="1" applyBorder="1" applyAlignment="1" applyProtection="1">
      <alignment horizontal="center" vertical="center"/>
    </xf>
    <xf numFmtId="166" fontId="8" fillId="5" borderId="12" xfId="2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66" fontId="16" fillId="5" borderId="9" xfId="2" applyFont="1" applyFill="1" applyBorder="1" applyAlignment="1" applyProtection="1">
      <alignment horizontal="center" vertical="center"/>
    </xf>
    <xf numFmtId="166" fontId="16" fillId="5" borderId="11" xfId="2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/>
    </xf>
    <xf numFmtId="166" fontId="8" fillId="0" borderId="1" xfId="2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66" fontId="8" fillId="0" borderId="9" xfId="2" applyFont="1" applyFill="1" applyBorder="1" applyAlignment="1" applyProtection="1">
      <alignment horizontal="center" vertical="center"/>
    </xf>
    <xf numFmtId="166" fontId="8" fillId="0" borderId="11" xfId="2" applyFont="1" applyFill="1" applyBorder="1" applyAlignment="1" applyProtection="1">
      <alignment horizontal="center" vertical="center"/>
    </xf>
    <xf numFmtId="166" fontId="8" fillId="0" borderId="10" xfId="2" applyFont="1" applyFill="1" applyBorder="1" applyAlignment="1" applyProtection="1">
      <alignment horizontal="center" vertical="center"/>
    </xf>
    <xf numFmtId="166" fontId="8" fillId="0" borderId="12" xfId="2" applyFont="1" applyFill="1" applyBorder="1" applyAlignment="1" applyProtection="1">
      <alignment horizontal="center" vertical="center"/>
    </xf>
    <xf numFmtId="166" fontId="5" fillId="0" borderId="1" xfId="2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left"/>
    </xf>
    <xf numFmtId="0" fontId="8" fillId="3" borderId="1" xfId="0" applyFont="1" applyFill="1" applyBorder="1" applyAlignment="1" applyProtection="1">
      <alignment horizontal="center"/>
    </xf>
    <xf numFmtId="166" fontId="6" fillId="11" borderId="1" xfId="2" applyFont="1" applyFill="1" applyBorder="1" applyAlignment="1" applyProtection="1">
      <alignment horizontal="left"/>
    </xf>
    <xf numFmtId="166" fontId="5" fillId="12" borderId="1" xfId="2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166" fontId="8" fillId="3" borderId="1" xfId="2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7" fillId="0" borderId="5" xfId="0" applyFont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left"/>
    </xf>
    <xf numFmtId="166" fontId="8" fillId="2" borderId="1" xfId="0" applyNumberFormat="1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left" vertical="top" wrapText="1"/>
    </xf>
    <xf numFmtId="166" fontId="8" fillId="2" borderId="1" xfId="2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left" vertical="top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166" fontId="5" fillId="2" borderId="1" xfId="2" applyFont="1" applyFill="1" applyBorder="1" applyAlignment="1" applyProtection="1">
      <alignment horizontal="center"/>
    </xf>
    <xf numFmtId="166" fontId="5" fillId="0" borderId="1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168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166" fontId="8" fillId="2" borderId="13" xfId="2" applyFont="1" applyFill="1" applyBorder="1" applyAlignment="1" applyProtection="1">
      <alignment horizontal="center" vertical="center"/>
      <protection locked="0"/>
    </xf>
    <xf numFmtId="166" fontId="8" fillId="2" borderId="14" xfId="2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66" fontId="5" fillId="2" borderId="1" xfId="0" applyNumberFormat="1" applyFont="1" applyFill="1" applyBorder="1" applyAlignment="1" applyProtection="1">
      <alignment horizontal="center"/>
      <protection locked="0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" xfId="0" applyNumberFormat="1" applyFont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0" fontId="3" fillId="10" borderId="1" xfId="3" applyNumberFormat="1" applyFont="1" applyFill="1" applyBorder="1" applyAlignment="1" applyProtection="1">
      <alignment horizontal="center"/>
    </xf>
    <xf numFmtId="0" fontId="3" fillId="10" borderId="1" xfId="0" applyFont="1" applyFill="1" applyBorder="1" applyAlignment="1" applyProtection="1">
      <alignment horizontal="center"/>
    </xf>
    <xf numFmtId="10" fontId="5" fillId="10" borderId="4" xfId="0" applyNumberFormat="1" applyFont="1" applyFill="1" applyBorder="1" applyAlignment="1" applyProtection="1">
      <alignment horizontal="center"/>
    </xf>
    <xf numFmtId="166" fontId="5" fillId="10" borderId="1" xfId="2" applyFont="1" applyFill="1" applyBorder="1" applyAlignment="1" applyProtection="1">
      <alignment horizontal="left"/>
    </xf>
    <xf numFmtId="166" fontId="5" fillId="10" borderId="4" xfId="2" applyFont="1" applyFill="1" applyBorder="1" applyAlignment="1" applyProtection="1">
      <alignment horizontal="left"/>
    </xf>
    <xf numFmtId="0" fontId="24" fillId="0" borderId="1" xfId="0" applyFont="1" applyFill="1" applyBorder="1" applyAlignment="1">
      <alignment vertical="center"/>
    </xf>
    <xf numFmtId="165" fontId="3" fillId="10" borderId="3" xfId="0" applyNumberFormat="1" applyFont="1" applyFill="1" applyBorder="1" applyAlignment="1" applyProtection="1">
      <alignment horizontal="center"/>
    </xf>
    <xf numFmtId="165" fontId="3" fillId="10" borderId="4" xfId="0" applyNumberFormat="1" applyFont="1" applyFill="1" applyBorder="1" applyAlignment="1" applyProtection="1">
      <alignment horizontal="center"/>
    </xf>
  </cellXfs>
  <cellStyles count="22">
    <cellStyle name="Moeda" xfId="2" builtinId="4"/>
    <cellStyle name="Moeda 2" xfId="6"/>
    <cellStyle name="Moeda 2 2" xfId="7"/>
    <cellStyle name="Moeda 2 3" xfId="8"/>
    <cellStyle name="Moeda 5 2" xfId="9"/>
    <cellStyle name="Moeda 5 3" xfId="10"/>
    <cellStyle name="Moeda 5 4" xfId="11"/>
    <cellStyle name="Moeda 5 5" xfId="12"/>
    <cellStyle name="Moeda 6 2" xfId="13"/>
    <cellStyle name="Moeda 6 3" xfId="14"/>
    <cellStyle name="Moeda 6 4" xfId="15"/>
    <cellStyle name="Moeda 6 5" xfId="16"/>
    <cellStyle name="Moeda 7 2" xfId="17"/>
    <cellStyle name="Moeda 7 3" xfId="18"/>
    <cellStyle name="Moeda 7 4" xfId="19"/>
    <cellStyle name="Moeda 7 5" xfId="20"/>
    <cellStyle name="Normal" xfId="0" builtinId="0"/>
    <cellStyle name="Normal 2" xfId="5"/>
    <cellStyle name="Porcentagem" xfId="3" builtinId="5"/>
    <cellStyle name="Porcentagem 2" xfId="21"/>
    <cellStyle name="Texto Explicativo" xfId="4" builtinId="53" customBuiltin="1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7"/>
  <sheetViews>
    <sheetView topLeftCell="A31" zoomScale="90" zoomScaleNormal="90" zoomScaleSheetLayoutView="80" workbookViewId="0">
      <selection activeCell="B44" sqref="B44:G44"/>
    </sheetView>
  </sheetViews>
  <sheetFormatPr defaultRowHeight="12.75" x14ac:dyDescent="0.2"/>
  <cols>
    <col min="1" max="1" width="3.140625" style="69" customWidth="1"/>
    <col min="2" max="2" width="16.5703125" style="3" customWidth="1"/>
    <col min="3" max="3" width="17.85546875" style="3" customWidth="1"/>
    <col min="4" max="4" width="11.85546875" style="3" customWidth="1"/>
    <col min="5" max="5" width="13.85546875" style="3" customWidth="1"/>
    <col min="6" max="6" width="16.5703125" style="3" customWidth="1"/>
    <col min="7" max="7" width="10.5703125" style="3" bestFit="1" customWidth="1"/>
    <col min="8" max="8" width="10.28515625" style="3" customWidth="1"/>
    <col min="9" max="9" width="13.28515625" style="3" customWidth="1"/>
    <col min="10" max="10" width="10.140625" style="3" hidden="1" customWidth="1"/>
    <col min="11" max="11" width="10.7109375" style="2" hidden="1" customWidth="1"/>
    <col min="12" max="12" width="14.42578125" style="2" hidden="1" customWidth="1"/>
    <col min="13" max="27" width="9.140625" style="2" hidden="1" customWidth="1"/>
    <col min="28" max="28" width="9.7109375" style="2" hidden="1" customWidth="1"/>
    <col min="29" max="48" width="9.140625" style="2" hidden="1" customWidth="1"/>
    <col min="49" max="1025" width="9.140625" style="3" customWidth="1"/>
    <col min="1026" max="16384" width="9.140625" style="4"/>
  </cols>
  <sheetData>
    <row r="1" spans="1:1025" ht="21" customHeight="1" x14ac:dyDescent="0.2">
      <c r="A1" s="176" t="s">
        <v>219</v>
      </c>
      <c r="B1" s="176"/>
      <c r="C1" s="176"/>
      <c r="D1" s="176"/>
      <c r="E1" s="176"/>
      <c r="F1" s="176"/>
      <c r="G1" s="176"/>
      <c r="H1" s="176"/>
      <c r="I1" s="176"/>
      <c r="J1" s="5"/>
    </row>
    <row r="2" spans="1:1025" ht="1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"/>
    </row>
    <row r="3" spans="1:1025" ht="15" customHeight="1" x14ac:dyDescent="0.2">
      <c r="A3" s="63"/>
      <c r="B3" s="112" t="s">
        <v>0</v>
      </c>
      <c r="C3" s="178"/>
      <c r="D3" s="178"/>
      <c r="E3" s="178"/>
      <c r="F3" s="178"/>
      <c r="G3" s="178"/>
      <c r="H3" s="178"/>
      <c r="I3" s="178"/>
      <c r="J3" s="7"/>
    </row>
    <row r="4" spans="1:1025" ht="15" customHeight="1" x14ac:dyDescent="0.2">
      <c r="A4" s="63"/>
      <c r="B4" s="112" t="s">
        <v>1</v>
      </c>
      <c r="C4" s="179"/>
      <c r="D4" s="179"/>
      <c r="E4" s="6" t="s">
        <v>180</v>
      </c>
      <c r="F4" s="6"/>
      <c r="G4" s="6"/>
      <c r="H4" s="6"/>
      <c r="I4" s="6"/>
      <c r="J4" s="7"/>
    </row>
    <row r="5" spans="1:1025" ht="15" customHeight="1" x14ac:dyDescent="0.2">
      <c r="A5" s="63"/>
      <c r="B5" s="112" t="s">
        <v>2</v>
      </c>
      <c r="C5" s="6" t="s">
        <v>181</v>
      </c>
      <c r="D5" s="6" t="s">
        <v>3</v>
      </c>
      <c r="E5" s="6" t="s">
        <v>182</v>
      </c>
      <c r="F5" s="6"/>
      <c r="G5" s="6"/>
      <c r="H5" s="6"/>
      <c r="I5" s="6"/>
      <c r="J5" s="7"/>
    </row>
    <row r="6" spans="1:1025" ht="15" customHeight="1" x14ac:dyDescent="0.2">
      <c r="A6" s="177"/>
      <c r="B6" s="177"/>
      <c r="C6" s="177"/>
      <c r="D6" s="177"/>
      <c r="E6" s="177"/>
      <c r="F6" s="177"/>
      <c r="G6" s="177"/>
      <c r="H6" s="177"/>
      <c r="I6" s="177"/>
      <c r="J6" s="7"/>
    </row>
    <row r="7" spans="1:1025" ht="15" customHeight="1" x14ac:dyDescent="0.2">
      <c r="A7" s="180" t="s">
        <v>4</v>
      </c>
      <c r="B7" s="180"/>
      <c r="C7" s="180"/>
      <c r="D7" s="180"/>
      <c r="E7" s="180"/>
      <c r="F7" s="180"/>
      <c r="G7" s="180"/>
      <c r="H7" s="180"/>
      <c r="I7" s="180"/>
      <c r="J7" s="7"/>
      <c r="L7" s="82" t="s">
        <v>161</v>
      </c>
    </row>
    <row r="8" spans="1:1025" ht="15" customHeight="1" x14ac:dyDescent="0.2">
      <c r="A8" s="177"/>
      <c r="B8" s="177"/>
      <c r="C8" s="177"/>
      <c r="D8" s="177"/>
      <c r="E8" s="177"/>
      <c r="F8" s="177"/>
      <c r="G8" s="177"/>
      <c r="H8" s="177"/>
      <c r="I8" s="177"/>
      <c r="J8" s="1"/>
    </row>
    <row r="9" spans="1:1025" ht="15" customHeight="1" x14ac:dyDescent="0.2">
      <c r="A9" s="111" t="s">
        <v>5</v>
      </c>
      <c r="B9" s="183" t="s">
        <v>6</v>
      </c>
      <c r="C9" s="183"/>
      <c r="D9" s="183"/>
      <c r="E9" s="183"/>
      <c r="F9" s="183"/>
      <c r="G9" s="184"/>
      <c r="H9" s="182"/>
      <c r="I9" s="182"/>
      <c r="J9" s="8"/>
      <c r="L9" s="2" t="s">
        <v>162</v>
      </c>
    </row>
    <row r="10" spans="1:1025" ht="15" customHeight="1" x14ac:dyDescent="0.2">
      <c r="A10" s="111" t="s">
        <v>7</v>
      </c>
      <c r="B10" s="183" t="s">
        <v>8</v>
      </c>
      <c r="C10" s="183"/>
      <c r="D10" s="183"/>
      <c r="E10" s="183"/>
      <c r="F10" s="183"/>
      <c r="G10" s="185" t="s">
        <v>220</v>
      </c>
      <c r="H10" s="186"/>
      <c r="I10" s="187"/>
      <c r="J10" s="8"/>
      <c r="L10" s="2" t="s">
        <v>163</v>
      </c>
    </row>
    <row r="11" spans="1:1025" ht="15" customHeight="1" x14ac:dyDescent="0.2">
      <c r="A11" s="64" t="s">
        <v>9</v>
      </c>
      <c r="B11" s="188" t="s">
        <v>10</v>
      </c>
      <c r="C11" s="189"/>
      <c r="D11" s="189"/>
      <c r="E11" s="189"/>
      <c r="F11" s="189"/>
      <c r="G11" s="182"/>
      <c r="H11" s="182"/>
      <c r="I11" s="182"/>
      <c r="J11" s="108"/>
      <c r="L11" s="2" t="s">
        <v>164</v>
      </c>
    </row>
    <row r="12" spans="1:1025" ht="15" customHeight="1" x14ac:dyDescent="0.2">
      <c r="A12" s="111" t="s">
        <v>11</v>
      </c>
      <c r="B12" s="70" t="s">
        <v>12</v>
      </c>
      <c r="C12" s="71"/>
      <c r="D12" s="71"/>
      <c r="E12" s="71"/>
      <c r="F12" s="71"/>
      <c r="G12" s="182">
        <v>6</v>
      </c>
      <c r="H12" s="182"/>
      <c r="I12" s="182"/>
      <c r="J12" s="108"/>
      <c r="L12" s="2" t="s">
        <v>165</v>
      </c>
    </row>
    <row r="13" spans="1:1025" ht="15" customHeight="1" x14ac:dyDescent="0.2">
      <c r="A13" s="177"/>
      <c r="B13" s="177"/>
      <c r="C13" s="177"/>
      <c r="D13" s="177"/>
      <c r="E13" s="177"/>
      <c r="F13" s="177"/>
      <c r="G13" s="177"/>
      <c r="H13" s="177"/>
      <c r="I13" s="177"/>
      <c r="J13" s="108"/>
    </row>
    <row r="14" spans="1:1025" ht="15" customHeight="1" x14ac:dyDescent="0.2">
      <c r="A14" s="180" t="s">
        <v>13</v>
      </c>
      <c r="B14" s="180"/>
      <c r="C14" s="180"/>
      <c r="D14" s="180"/>
      <c r="E14" s="180"/>
      <c r="F14" s="180"/>
      <c r="G14" s="180"/>
      <c r="H14" s="180"/>
      <c r="I14" s="180"/>
      <c r="J14" s="108"/>
    </row>
    <row r="15" spans="1:1025" ht="15" customHeight="1" x14ac:dyDescent="0.2">
      <c r="A15" s="111">
        <v>1</v>
      </c>
      <c r="B15" s="183" t="s">
        <v>14</v>
      </c>
      <c r="C15" s="183"/>
      <c r="D15" s="183"/>
      <c r="E15" s="183"/>
      <c r="F15" s="183"/>
      <c r="G15" s="183"/>
      <c r="H15" s="182" t="s">
        <v>221</v>
      </c>
      <c r="I15" s="182"/>
      <c r="J15" s="108"/>
      <c r="L15" s="2" t="s">
        <v>166</v>
      </c>
    </row>
    <row r="16" spans="1:1025" s="2" customFormat="1" ht="15" customHeight="1" x14ac:dyDescent="0.2">
      <c r="A16" s="111">
        <v>2</v>
      </c>
      <c r="B16" s="183" t="s">
        <v>15</v>
      </c>
      <c r="C16" s="183"/>
      <c r="D16" s="183"/>
      <c r="E16" s="183"/>
      <c r="F16" s="183"/>
      <c r="G16" s="183"/>
      <c r="H16" s="182">
        <v>36</v>
      </c>
      <c r="I16" s="182"/>
      <c r="J16" s="108"/>
      <c r="L16" s="2" t="s">
        <v>167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s="2" customFormat="1" ht="15" customHeight="1" x14ac:dyDescent="0.2">
      <c r="A17" s="111">
        <v>3</v>
      </c>
      <c r="B17" s="70" t="s">
        <v>174</v>
      </c>
      <c r="C17" s="193" t="s">
        <v>222</v>
      </c>
      <c r="D17" s="193"/>
      <c r="E17" s="193"/>
      <c r="F17" s="193"/>
      <c r="G17" s="193"/>
      <c r="H17" s="193"/>
      <c r="I17" s="194"/>
      <c r="J17" s="108"/>
      <c r="L17" s="2" t="s">
        <v>183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s="2" customFormat="1" ht="15" customHeight="1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08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s="2" customFormat="1" ht="15" customHeight="1" x14ac:dyDescent="0.2">
      <c r="A19" s="180" t="s">
        <v>16</v>
      </c>
      <c r="B19" s="180"/>
      <c r="C19" s="180"/>
      <c r="D19" s="180"/>
      <c r="E19" s="180"/>
      <c r="F19" s="180"/>
      <c r="G19" s="180"/>
      <c r="H19" s="180"/>
      <c r="I19" s="180"/>
      <c r="J19" s="9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s="2" customFormat="1" ht="15" customHeight="1" x14ac:dyDescent="0.2">
      <c r="A20" s="177"/>
      <c r="B20" s="177"/>
      <c r="C20" s="177"/>
      <c r="D20" s="177"/>
      <c r="E20" s="177"/>
      <c r="F20" s="177"/>
      <c r="G20" s="177"/>
      <c r="H20" s="177"/>
      <c r="I20" s="177"/>
      <c r="J20" s="1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s="2" customFormat="1" ht="15" customHeight="1" x14ac:dyDescent="0.2">
      <c r="A21" s="195" t="s">
        <v>17</v>
      </c>
      <c r="B21" s="195"/>
      <c r="C21" s="195"/>
      <c r="D21" s="195"/>
      <c r="E21" s="195"/>
      <c r="F21" s="195"/>
      <c r="G21" s="195"/>
      <c r="H21" s="195"/>
      <c r="I21" s="195"/>
      <c r="J21" s="10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s="2" customFormat="1" ht="15" customHeight="1" x14ac:dyDescent="0.2">
      <c r="A22" s="196" t="s">
        <v>18</v>
      </c>
      <c r="B22" s="196"/>
      <c r="C22" s="196"/>
      <c r="D22" s="196"/>
      <c r="E22" s="196"/>
      <c r="F22" s="196"/>
      <c r="G22" s="196"/>
      <c r="H22" s="196"/>
      <c r="I22" s="196"/>
      <c r="J22" s="11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s="2" customFormat="1" ht="15" customHeight="1" x14ac:dyDescent="0.2">
      <c r="A23" s="25">
        <v>1</v>
      </c>
      <c r="B23" s="190" t="s">
        <v>19</v>
      </c>
      <c r="C23" s="190"/>
      <c r="D23" s="190"/>
      <c r="E23" s="190"/>
      <c r="F23" s="190"/>
      <c r="G23" s="190"/>
      <c r="H23" s="191" t="s">
        <v>221</v>
      </c>
      <c r="I23" s="192"/>
      <c r="J23" s="11"/>
      <c r="L23" s="2" t="s">
        <v>168</v>
      </c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s="2" customFormat="1" ht="15" customHeight="1" x14ac:dyDescent="0.2">
      <c r="A24" s="25">
        <v>2</v>
      </c>
      <c r="B24" s="190" t="s">
        <v>20</v>
      </c>
      <c r="C24" s="190"/>
      <c r="D24" s="190"/>
      <c r="E24" s="190"/>
      <c r="F24" s="190"/>
      <c r="G24" s="190"/>
      <c r="H24" s="191">
        <v>0</v>
      </c>
      <c r="I24" s="192"/>
      <c r="J24" s="11"/>
      <c r="L24" s="2" t="s">
        <v>169</v>
      </c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s="2" customFormat="1" ht="15" customHeight="1" x14ac:dyDescent="0.2">
      <c r="A25" s="25">
        <v>3</v>
      </c>
      <c r="B25" s="190" t="s">
        <v>21</v>
      </c>
      <c r="C25" s="190"/>
      <c r="D25" s="190"/>
      <c r="E25" s="190"/>
      <c r="F25" s="190"/>
      <c r="G25" s="190"/>
      <c r="H25" s="293">
        <v>0</v>
      </c>
      <c r="I25" s="294"/>
      <c r="J25" s="12"/>
      <c r="L25" s="2" t="s">
        <v>170</v>
      </c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s="2" customFormat="1" ht="15" customHeight="1" x14ac:dyDescent="0.2">
      <c r="A26" s="25">
        <v>4</v>
      </c>
      <c r="B26" s="190" t="s">
        <v>22</v>
      </c>
      <c r="C26" s="190"/>
      <c r="D26" s="190"/>
      <c r="E26" s="190"/>
      <c r="F26" s="190"/>
      <c r="G26" s="190"/>
      <c r="H26" s="191"/>
      <c r="I26" s="192"/>
      <c r="J26" s="13"/>
      <c r="L26" s="2" t="s">
        <v>171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s="2" customFormat="1" ht="15" customHeight="1" x14ac:dyDescent="0.2">
      <c r="A27" s="25">
        <v>5</v>
      </c>
      <c r="B27" s="190" t="s">
        <v>23</v>
      </c>
      <c r="C27" s="190"/>
      <c r="D27" s="190"/>
      <c r="E27" s="190"/>
      <c r="F27" s="190"/>
      <c r="G27" s="190"/>
      <c r="H27" s="200"/>
      <c r="I27" s="201"/>
      <c r="J27" s="13"/>
      <c r="L27" s="2" t="s">
        <v>172</v>
      </c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s="2" customFormat="1" ht="15" customHeight="1" x14ac:dyDescent="0.2">
      <c r="A28" s="202"/>
      <c r="B28" s="202"/>
      <c r="C28" s="202"/>
      <c r="D28" s="202"/>
      <c r="E28" s="202"/>
      <c r="F28" s="202"/>
      <c r="G28" s="202"/>
      <c r="H28" s="202"/>
      <c r="I28" s="202"/>
      <c r="J28" s="108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s="2" customFormat="1" ht="15" customHeight="1" x14ac:dyDescent="0.2">
      <c r="A29" s="203" t="s">
        <v>24</v>
      </c>
      <c r="B29" s="204"/>
      <c r="C29" s="204"/>
      <c r="D29" s="204"/>
      <c r="E29" s="204"/>
      <c r="F29" s="204"/>
      <c r="G29" s="204"/>
      <c r="H29" s="204"/>
      <c r="I29" s="205"/>
      <c r="J29" s="15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s="2" customFormat="1" ht="15" customHeight="1" x14ac:dyDescent="0.2">
      <c r="A30" s="107">
        <v>1</v>
      </c>
      <c r="B30" s="196" t="s">
        <v>25</v>
      </c>
      <c r="C30" s="196"/>
      <c r="D30" s="196"/>
      <c r="E30" s="196"/>
      <c r="F30" s="196"/>
      <c r="G30" s="196"/>
      <c r="H30" s="197" t="s">
        <v>26</v>
      </c>
      <c r="I30" s="197"/>
      <c r="J30" s="16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s="2" customFormat="1" ht="15" customHeight="1" x14ac:dyDescent="0.2">
      <c r="A31" s="25" t="s">
        <v>5</v>
      </c>
      <c r="B31" s="183" t="s">
        <v>27</v>
      </c>
      <c r="C31" s="183"/>
      <c r="D31" s="183"/>
      <c r="E31" s="183"/>
      <c r="F31" s="183"/>
      <c r="G31" s="183"/>
      <c r="H31" s="290">
        <v>0</v>
      </c>
      <c r="I31" s="290"/>
      <c r="J31" s="17" t="e">
        <f>((H31/(H25/220)))</f>
        <v>#DIV/0!</v>
      </c>
      <c r="K31" s="18"/>
      <c r="L31" s="199" t="s">
        <v>131</v>
      </c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s="2" customFormat="1" ht="15" customHeight="1" x14ac:dyDescent="0.2">
      <c r="A32" s="27" t="s">
        <v>7</v>
      </c>
      <c r="B32" s="45" t="s">
        <v>28</v>
      </c>
      <c r="C32" s="46"/>
      <c r="D32" s="102" t="s">
        <v>130</v>
      </c>
      <c r="E32" s="102" t="s">
        <v>126</v>
      </c>
      <c r="F32" s="46"/>
      <c r="G32" s="47"/>
      <c r="H32" s="198">
        <f>IF(E32="N",0,H31*0.3)</f>
        <v>0</v>
      </c>
      <c r="I32" s="198"/>
      <c r="J32" s="19"/>
      <c r="L32" s="199" t="s">
        <v>179</v>
      </c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s="2" customFormat="1" ht="15" customHeight="1" x14ac:dyDescent="0.2">
      <c r="A33" s="27" t="s">
        <v>9</v>
      </c>
      <c r="B33" s="45" t="s">
        <v>29</v>
      </c>
      <c r="C33" s="46"/>
      <c r="D33" s="102" t="s">
        <v>130</v>
      </c>
      <c r="E33" s="102" t="s">
        <v>126</v>
      </c>
      <c r="F33" s="32">
        <v>1045</v>
      </c>
      <c r="G33" s="73"/>
      <c r="H33" s="291">
        <f>IF(E33="N",0,F33*G33)</f>
        <v>0</v>
      </c>
      <c r="I33" s="290"/>
      <c r="J33" s="19"/>
      <c r="L33" s="110" t="s">
        <v>178</v>
      </c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s="2" customFormat="1" ht="15" customHeight="1" x14ac:dyDescent="0.2">
      <c r="A34" s="25" t="s">
        <v>11</v>
      </c>
      <c r="B34" s="209" t="s">
        <v>30</v>
      </c>
      <c r="C34" s="210"/>
      <c r="D34" s="210"/>
      <c r="E34" s="210"/>
      <c r="F34" s="210"/>
      <c r="G34" s="211"/>
      <c r="H34" s="241">
        <v>0</v>
      </c>
      <c r="I34" s="241"/>
      <c r="J34" s="20"/>
      <c r="L34" s="199"/>
      <c r="M34" s="199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s="2" customFormat="1" ht="15" customHeight="1" x14ac:dyDescent="0.2">
      <c r="A35" s="25" t="s">
        <v>31</v>
      </c>
      <c r="B35" s="209" t="s">
        <v>32</v>
      </c>
      <c r="C35" s="210"/>
      <c r="D35" s="210"/>
      <c r="E35" s="210"/>
      <c r="F35" s="210"/>
      <c r="G35" s="211"/>
      <c r="H35" s="198">
        <v>0</v>
      </c>
      <c r="I35" s="198"/>
      <c r="J35" s="20"/>
      <c r="L35" s="199"/>
      <c r="M35" s="199"/>
      <c r="Q35" s="18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 s="2" customFormat="1" ht="15" customHeight="1" x14ac:dyDescent="0.2">
      <c r="A36" s="111" t="s">
        <v>33</v>
      </c>
      <c r="B36" s="206" t="s">
        <v>34</v>
      </c>
      <c r="C36" s="206"/>
      <c r="D36" s="206"/>
      <c r="E36" s="206"/>
      <c r="F36" s="206"/>
      <c r="G36" s="206"/>
      <c r="H36" s="207">
        <v>0</v>
      </c>
      <c r="I36" s="207"/>
      <c r="J36" s="21"/>
      <c r="L36" s="199"/>
      <c r="M36" s="199"/>
      <c r="O36" s="4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</row>
    <row r="37" spans="1:1025" s="2" customFormat="1" ht="15" customHeight="1" x14ac:dyDescent="0.2">
      <c r="A37" s="25" t="s">
        <v>35</v>
      </c>
      <c r="B37" s="190" t="s">
        <v>36</v>
      </c>
      <c r="C37" s="190"/>
      <c r="D37" s="190"/>
      <c r="E37" s="190"/>
      <c r="F37" s="190"/>
      <c r="G37" s="190"/>
      <c r="H37" s="208">
        <v>0</v>
      </c>
      <c r="I37" s="208"/>
      <c r="J37" s="22"/>
      <c r="K37" s="18"/>
      <c r="L37" s="199"/>
      <c r="M37" s="199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</row>
    <row r="38" spans="1:1025" s="2" customFormat="1" ht="15" customHeight="1" x14ac:dyDescent="0.2">
      <c r="A38" s="213" t="s">
        <v>37</v>
      </c>
      <c r="B38" s="213"/>
      <c r="C38" s="213"/>
      <c r="D38" s="213"/>
      <c r="E38" s="213"/>
      <c r="F38" s="213"/>
      <c r="G38" s="213"/>
      <c r="H38" s="214">
        <f>SUM(H31:I37)</f>
        <v>0</v>
      </c>
      <c r="I38" s="214"/>
      <c r="J38" s="23"/>
      <c r="L38" s="2" t="s">
        <v>133</v>
      </c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</row>
    <row r="39" spans="1:1025" s="2" customFormat="1" ht="1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108"/>
      <c r="K39" s="14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</row>
    <row r="40" spans="1:1025" s="2" customFormat="1" ht="15" customHeight="1" x14ac:dyDescent="0.2">
      <c r="A40" s="203" t="s">
        <v>38</v>
      </c>
      <c r="B40" s="204"/>
      <c r="C40" s="204"/>
      <c r="D40" s="204"/>
      <c r="E40" s="204"/>
      <c r="F40" s="204"/>
      <c r="G40" s="204"/>
      <c r="H40" s="204"/>
      <c r="I40" s="205"/>
      <c r="J40" s="108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 s="2" customFormat="1" ht="15" customHeight="1" x14ac:dyDescent="0.2">
      <c r="A41" s="196" t="s">
        <v>39</v>
      </c>
      <c r="B41" s="196"/>
      <c r="C41" s="196"/>
      <c r="D41" s="196"/>
      <c r="E41" s="196"/>
      <c r="F41" s="196"/>
      <c r="G41" s="196"/>
      <c r="H41" s="196"/>
      <c r="I41" s="196"/>
      <c r="J41" s="108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</row>
    <row r="42" spans="1:1025" s="2" customFormat="1" ht="15" customHeight="1" x14ac:dyDescent="0.2">
      <c r="A42" s="107" t="s">
        <v>40</v>
      </c>
      <c r="B42" s="196" t="s">
        <v>41</v>
      </c>
      <c r="C42" s="196"/>
      <c r="D42" s="196"/>
      <c r="E42" s="196"/>
      <c r="F42" s="196"/>
      <c r="G42" s="196"/>
      <c r="H42" s="107" t="s">
        <v>42</v>
      </c>
      <c r="I42" s="24" t="s">
        <v>26</v>
      </c>
      <c r="J42" s="108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</row>
    <row r="43" spans="1:1025" s="2" customFormat="1" ht="15" customHeight="1" x14ac:dyDescent="0.2">
      <c r="A43" s="25" t="s">
        <v>5</v>
      </c>
      <c r="B43" s="190" t="s">
        <v>43</v>
      </c>
      <c r="C43" s="190"/>
      <c r="D43" s="190"/>
      <c r="E43" s="190"/>
      <c r="F43" s="190"/>
      <c r="G43" s="190"/>
      <c r="H43" s="113">
        <f>1/12</f>
        <v>8.3333333333333329E-2</v>
      </c>
      <c r="I43" s="26">
        <f>H43*H38</f>
        <v>0</v>
      </c>
      <c r="J43" s="108"/>
      <c r="L43" s="199" t="s">
        <v>132</v>
      </c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</row>
    <row r="44" spans="1:1025" s="2" customFormat="1" ht="15" customHeight="1" x14ac:dyDescent="0.2">
      <c r="A44" s="99" t="s">
        <v>7</v>
      </c>
      <c r="B44" s="212" t="s">
        <v>281</v>
      </c>
      <c r="C44" s="212"/>
      <c r="D44" s="212"/>
      <c r="E44" s="212"/>
      <c r="F44" s="212"/>
      <c r="G44" s="212"/>
      <c r="H44" s="127">
        <v>0</v>
      </c>
      <c r="I44" s="97">
        <f>H44*H38</f>
        <v>0</v>
      </c>
      <c r="J44" s="108"/>
      <c r="L44" s="199" t="s">
        <v>203</v>
      </c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</row>
    <row r="45" spans="1:1025" s="2" customFormat="1" ht="15" customHeight="1" x14ac:dyDescent="0.2">
      <c r="A45" s="100" t="s">
        <v>9</v>
      </c>
      <c r="B45" s="230" t="s">
        <v>296</v>
      </c>
      <c r="C45" s="230"/>
      <c r="D45" s="230"/>
      <c r="E45" s="230"/>
      <c r="F45" s="230"/>
      <c r="G45" s="230"/>
      <c r="H45" s="77">
        <v>0</v>
      </c>
      <c r="I45" s="98">
        <f>H45*H38</f>
        <v>0</v>
      </c>
      <c r="J45" s="108"/>
      <c r="L45" s="199" t="s">
        <v>204</v>
      </c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</row>
    <row r="46" spans="1:1025" s="2" customFormat="1" ht="15" customHeight="1" x14ac:dyDescent="0.2">
      <c r="A46" s="213" t="s">
        <v>44</v>
      </c>
      <c r="B46" s="213"/>
      <c r="C46" s="213"/>
      <c r="D46" s="213"/>
      <c r="E46" s="213"/>
      <c r="F46" s="213"/>
      <c r="G46" s="213"/>
      <c r="H46" s="214">
        <f>SUM(I43:I45)</f>
        <v>0</v>
      </c>
      <c r="I46" s="214"/>
      <c r="J46" s="108"/>
      <c r="L46" s="2" t="s">
        <v>184</v>
      </c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</row>
    <row r="47" spans="1:1025" s="2" customFormat="1" ht="15" customHeight="1" x14ac:dyDescent="0.2">
      <c r="A47" s="215"/>
      <c r="B47" s="215"/>
      <c r="C47" s="215"/>
      <c r="D47" s="215"/>
      <c r="E47" s="215"/>
      <c r="F47" s="215"/>
      <c r="G47" s="215"/>
      <c r="H47" s="215"/>
      <c r="I47" s="215"/>
      <c r="J47" s="108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</row>
    <row r="48" spans="1:1025" s="2" customFormat="1" ht="15" customHeight="1" x14ac:dyDescent="0.2">
      <c r="A48" s="196" t="s">
        <v>45</v>
      </c>
      <c r="B48" s="196"/>
      <c r="C48" s="196"/>
      <c r="D48" s="196"/>
      <c r="E48" s="196"/>
      <c r="F48" s="196"/>
      <c r="G48" s="196"/>
      <c r="H48" s="196"/>
      <c r="I48" s="196"/>
      <c r="J48" s="108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</row>
    <row r="49" spans="1:1025" s="2" customFormat="1" ht="15" customHeight="1" x14ac:dyDescent="0.2">
      <c r="A49" s="107" t="s">
        <v>46</v>
      </c>
      <c r="B49" s="196" t="s">
        <v>47</v>
      </c>
      <c r="C49" s="196"/>
      <c r="D49" s="196"/>
      <c r="E49" s="196"/>
      <c r="F49" s="196"/>
      <c r="G49" s="196"/>
      <c r="H49" s="107" t="s">
        <v>42</v>
      </c>
      <c r="I49" s="24" t="s">
        <v>26</v>
      </c>
      <c r="J49" s="108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</row>
    <row r="50" spans="1:1025" s="2" customFormat="1" ht="15" customHeight="1" x14ac:dyDescent="0.2">
      <c r="A50" s="25" t="s">
        <v>5</v>
      </c>
      <c r="B50" s="190" t="s">
        <v>48</v>
      </c>
      <c r="C50" s="190"/>
      <c r="D50" s="190"/>
      <c r="E50" s="190"/>
      <c r="F50" s="190"/>
      <c r="G50" s="190"/>
      <c r="H50" s="80">
        <v>0.2</v>
      </c>
      <c r="I50" s="28">
        <f>H50*($H$38+$H$46)</f>
        <v>0</v>
      </c>
      <c r="J50" s="108"/>
      <c r="K50" s="29"/>
      <c r="L50" s="2" t="s">
        <v>135</v>
      </c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</row>
    <row r="51" spans="1:1025" s="2" customFormat="1" ht="15" customHeight="1" x14ac:dyDescent="0.2">
      <c r="A51" s="25" t="s">
        <v>7</v>
      </c>
      <c r="B51" s="190" t="s">
        <v>49</v>
      </c>
      <c r="C51" s="190"/>
      <c r="D51" s="190"/>
      <c r="E51" s="190"/>
      <c r="F51" s="190"/>
      <c r="G51" s="190"/>
      <c r="H51" s="80">
        <v>2.5000000000000001E-2</v>
      </c>
      <c r="I51" s="28">
        <f t="shared" ref="I51:I57" si="0">H51*($H$38+$H$46)</f>
        <v>0</v>
      </c>
      <c r="J51" s="108"/>
      <c r="K51" s="29"/>
      <c r="L51" s="2" t="s">
        <v>134</v>
      </c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</row>
    <row r="52" spans="1:1025" s="2" customFormat="1" ht="15" customHeight="1" x14ac:dyDescent="0.2">
      <c r="A52" s="65" t="s">
        <v>9</v>
      </c>
      <c r="B52" s="78" t="s">
        <v>50</v>
      </c>
      <c r="C52" s="79"/>
      <c r="D52" s="130" t="s">
        <v>175</v>
      </c>
      <c r="E52" s="131">
        <v>0</v>
      </c>
      <c r="F52" s="132" t="s">
        <v>176</v>
      </c>
      <c r="G52" s="131">
        <v>0</v>
      </c>
      <c r="H52" s="129">
        <f>E52*G52/100</f>
        <v>0</v>
      </c>
      <c r="I52" s="28">
        <f t="shared" si="0"/>
        <v>0</v>
      </c>
      <c r="J52" s="108"/>
      <c r="K52" s="29"/>
      <c r="L52" s="2" t="s">
        <v>136</v>
      </c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</row>
    <row r="53" spans="1:1025" s="2" customFormat="1" ht="15" customHeight="1" x14ac:dyDescent="0.2">
      <c r="A53" s="65" t="s">
        <v>11</v>
      </c>
      <c r="B53" s="190" t="s">
        <v>51</v>
      </c>
      <c r="C53" s="190"/>
      <c r="D53" s="190"/>
      <c r="E53" s="190"/>
      <c r="F53" s="190"/>
      <c r="G53" s="190"/>
      <c r="H53" s="80">
        <v>1.4999999999999999E-2</v>
      </c>
      <c r="I53" s="28">
        <f t="shared" si="0"/>
        <v>0</v>
      </c>
      <c r="J53" s="108"/>
      <c r="K53" s="29"/>
      <c r="L53" s="2" t="s">
        <v>137</v>
      </c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</row>
    <row r="54" spans="1:1025" s="2" customFormat="1" ht="15" customHeight="1" x14ac:dyDescent="0.2">
      <c r="A54" s="25" t="s">
        <v>31</v>
      </c>
      <c r="B54" s="190" t="s">
        <v>52</v>
      </c>
      <c r="C54" s="190"/>
      <c r="D54" s="190"/>
      <c r="E54" s="190"/>
      <c r="F54" s="190"/>
      <c r="G54" s="190"/>
      <c r="H54" s="81">
        <v>0.01</v>
      </c>
      <c r="I54" s="28">
        <f t="shared" si="0"/>
        <v>0</v>
      </c>
      <c r="J54" s="108"/>
      <c r="K54" s="29"/>
      <c r="L54" s="2" t="s">
        <v>138</v>
      </c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</row>
    <row r="55" spans="1:1025" s="2" customFormat="1" ht="15" customHeight="1" x14ac:dyDescent="0.2">
      <c r="A55" s="25" t="s">
        <v>33</v>
      </c>
      <c r="B55" s="190" t="s">
        <v>53</v>
      </c>
      <c r="C55" s="190"/>
      <c r="D55" s="190"/>
      <c r="E55" s="190"/>
      <c r="F55" s="190"/>
      <c r="G55" s="190"/>
      <c r="H55" s="80">
        <v>6.0000000000000001E-3</v>
      </c>
      <c r="I55" s="28">
        <f t="shared" si="0"/>
        <v>0</v>
      </c>
      <c r="J55" s="108"/>
      <c r="K55" s="29"/>
      <c r="L55" s="2" t="s">
        <v>139</v>
      </c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</row>
    <row r="56" spans="1:1025" s="2" customFormat="1" ht="15" customHeight="1" x14ac:dyDescent="0.2">
      <c r="A56" s="25" t="s">
        <v>35</v>
      </c>
      <c r="B56" s="190" t="s">
        <v>54</v>
      </c>
      <c r="C56" s="190"/>
      <c r="D56" s="190"/>
      <c r="E56" s="190"/>
      <c r="F56" s="190"/>
      <c r="G56" s="190"/>
      <c r="H56" s="80">
        <v>2E-3</v>
      </c>
      <c r="I56" s="28">
        <f t="shared" si="0"/>
        <v>0</v>
      </c>
      <c r="J56" s="108"/>
      <c r="K56" s="29"/>
      <c r="L56" s="2" t="s">
        <v>140</v>
      </c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</row>
    <row r="57" spans="1:1025" s="2" customFormat="1" ht="15" customHeight="1" x14ac:dyDescent="0.2">
      <c r="A57" s="25" t="s">
        <v>55</v>
      </c>
      <c r="B57" s="190" t="s">
        <v>56</v>
      </c>
      <c r="C57" s="190"/>
      <c r="D57" s="190"/>
      <c r="E57" s="190"/>
      <c r="F57" s="190"/>
      <c r="G57" s="190"/>
      <c r="H57" s="81">
        <v>0.08</v>
      </c>
      <c r="I57" s="28">
        <f t="shared" si="0"/>
        <v>0</v>
      </c>
      <c r="J57" s="108"/>
      <c r="K57" s="29"/>
      <c r="L57" s="2" t="s">
        <v>141</v>
      </c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</row>
    <row r="58" spans="1:1025" s="2" customFormat="1" ht="15" customHeight="1" x14ac:dyDescent="0.2">
      <c r="A58" s="213" t="s">
        <v>57</v>
      </c>
      <c r="B58" s="213"/>
      <c r="C58" s="213"/>
      <c r="D58" s="213"/>
      <c r="E58" s="213"/>
      <c r="F58" s="213"/>
      <c r="G58" s="213"/>
      <c r="H58" s="30">
        <f>SUM(H50:H57)</f>
        <v>0.33800000000000002</v>
      </c>
      <c r="I58" s="109">
        <f>SUM(I50:I57)</f>
        <v>0</v>
      </c>
      <c r="J58" s="108"/>
      <c r="K58" s="29"/>
      <c r="L58" s="2" t="s">
        <v>142</v>
      </c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</row>
    <row r="59" spans="1:1025" s="2" customFormat="1" ht="15" customHeight="1" x14ac:dyDescent="0.2">
      <c r="A59" s="215"/>
      <c r="B59" s="215"/>
      <c r="C59" s="215"/>
      <c r="D59" s="215"/>
      <c r="E59" s="215"/>
      <c r="F59" s="215"/>
      <c r="G59" s="215"/>
      <c r="H59" s="215"/>
      <c r="I59" s="215"/>
      <c r="J59" s="108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</row>
    <row r="60" spans="1:1025" s="2" customFormat="1" ht="15" customHeight="1" x14ac:dyDescent="0.2">
      <c r="A60" s="223" t="s">
        <v>58</v>
      </c>
      <c r="B60" s="224"/>
      <c r="C60" s="224"/>
      <c r="D60" s="224"/>
      <c r="E60" s="224"/>
      <c r="F60" s="224"/>
      <c r="G60" s="224"/>
      <c r="H60" s="224"/>
      <c r="I60" s="225"/>
      <c r="J60" s="108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</row>
    <row r="61" spans="1:1025" s="2" customFormat="1" ht="15" customHeight="1" thickBot="1" x14ac:dyDescent="0.25">
      <c r="A61" s="107" t="s">
        <v>59</v>
      </c>
      <c r="B61" s="196" t="s">
        <v>60</v>
      </c>
      <c r="C61" s="196"/>
      <c r="D61" s="196"/>
      <c r="E61" s="196"/>
      <c r="F61" s="196"/>
      <c r="G61" s="196"/>
      <c r="H61" s="213" t="s">
        <v>26</v>
      </c>
      <c r="I61" s="213"/>
      <c r="J61" s="31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</row>
    <row r="62" spans="1:1025" s="2" customFormat="1" ht="15" customHeight="1" thickBot="1" x14ac:dyDescent="0.25">
      <c r="A62" s="226" t="s">
        <v>5</v>
      </c>
      <c r="B62" s="226" t="s">
        <v>125</v>
      </c>
      <c r="C62" s="25" t="s">
        <v>124</v>
      </c>
      <c r="D62" s="25" t="s">
        <v>123</v>
      </c>
      <c r="E62" s="25" t="s">
        <v>122</v>
      </c>
      <c r="F62" s="25" t="s">
        <v>121</v>
      </c>
      <c r="G62" s="25" t="s">
        <v>128</v>
      </c>
      <c r="H62" s="228">
        <f>IF(C63="N",0,(D63*E63*F63)-G63)</f>
        <v>0</v>
      </c>
      <c r="I62" s="229"/>
      <c r="J62" s="19"/>
      <c r="L62" s="2" t="s">
        <v>144</v>
      </c>
      <c r="AA62" s="216"/>
      <c r="AB62" s="217"/>
      <c r="AC62" s="216"/>
      <c r="AD62" s="217"/>
      <c r="AE62" s="216"/>
      <c r="AF62" s="217"/>
      <c r="AG62" s="216"/>
      <c r="AH62" s="217"/>
      <c r="AI62" s="218"/>
      <c r="AJ62" s="219"/>
      <c r="AK62" s="219"/>
      <c r="AL62" s="220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</row>
    <row r="63" spans="1:1025" s="2" customFormat="1" ht="15" customHeight="1" x14ac:dyDescent="0.2">
      <c r="A63" s="227"/>
      <c r="B63" s="227"/>
      <c r="C63" s="25" t="s">
        <v>223</v>
      </c>
      <c r="D63" s="32">
        <v>4.05</v>
      </c>
      <c r="E63" s="288"/>
      <c r="F63" s="25">
        <v>22</v>
      </c>
      <c r="G63" s="133">
        <v>0</v>
      </c>
      <c r="H63" s="221">
        <f>IF(H62&gt;=0,H62,0)</f>
        <v>0</v>
      </c>
      <c r="I63" s="222"/>
      <c r="J63" s="19"/>
      <c r="L63" s="2" t="s">
        <v>143</v>
      </c>
      <c r="AA63" s="83"/>
      <c r="AB63" s="84"/>
      <c r="AC63" s="85"/>
      <c r="AD63" s="86"/>
      <c r="AE63" s="87"/>
      <c r="AF63" s="86"/>
      <c r="AG63" s="87"/>
      <c r="AH63" s="86"/>
      <c r="AI63" s="87"/>
      <c r="AJ63" s="86"/>
      <c r="AK63" s="87"/>
      <c r="AL63" s="86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</row>
    <row r="64" spans="1:1025" s="2" customFormat="1" ht="15" customHeight="1" x14ac:dyDescent="0.2">
      <c r="A64" s="226" t="s">
        <v>7</v>
      </c>
      <c r="B64" s="233" t="s">
        <v>127</v>
      </c>
      <c r="C64" s="234"/>
      <c r="D64" s="25" t="s">
        <v>124</v>
      </c>
      <c r="E64" s="25" t="s">
        <v>123</v>
      </c>
      <c r="F64" s="25" t="s">
        <v>121</v>
      </c>
      <c r="G64" s="25" t="s">
        <v>128</v>
      </c>
      <c r="H64" s="237">
        <f>IF(D65="N",0,(E65*F65)-G65)</f>
        <v>0</v>
      </c>
      <c r="I64" s="238"/>
      <c r="J64" s="19"/>
      <c r="L64" s="2" t="s">
        <v>145</v>
      </c>
      <c r="AA64" s="88"/>
      <c r="AB64" s="89"/>
      <c r="AC64" s="88"/>
      <c r="AD64" s="90"/>
      <c r="AE64" s="88"/>
      <c r="AF64" s="90"/>
      <c r="AG64" s="88"/>
      <c r="AH64" s="90"/>
      <c r="AI64" s="88"/>
      <c r="AJ64" s="90"/>
      <c r="AK64" s="88"/>
      <c r="AL64" s="90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</row>
    <row r="65" spans="1:1025" s="2" customFormat="1" ht="15" customHeight="1" thickBot="1" x14ac:dyDescent="0.25">
      <c r="A65" s="227"/>
      <c r="B65" s="235"/>
      <c r="C65" s="236"/>
      <c r="D65" s="25" t="s">
        <v>223</v>
      </c>
      <c r="E65" s="133"/>
      <c r="F65" s="25">
        <v>22</v>
      </c>
      <c r="G65" s="133">
        <v>0</v>
      </c>
      <c r="H65" s="239"/>
      <c r="I65" s="240"/>
      <c r="J65" s="19"/>
      <c r="L65" s="2" t="s">
        <v>146</v>
      </c>
      <c r="AA65" s="91"/>
      <c r="AB65" s="92"/>
      <c r="AC65" s="91"/>
      <c r="AD65" s="93"/>
      <c r="AE65" s="91"/>
      <c r="AF65" s="93"/>
      <c r="AG65" s="91"/>
      <c r="AH65" s="93"/>
      <c r="AI65" s="91"/>
      <c r="AJ65" s="93"/>
      <c r="AK65" s="91"/>
      <c r="AL65" s="9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</row>
    <row r="66" spans="1:1025" s="2" customFormat="1" ht="15" customHeight="1" x14ac:dyDescent="0.2">
      <c r="A66" s="25" t="s">
        <v>9</v>
      </c>
      <c r="B66" s="230" t="s">
        <v>61</v>
      </c>
      <c r="C66" s="230"/>
      <c r="D66" s="230"/>
      <c r="E66" s="230"/>
      <c r="F66" s="230"/>
      <c r="G66" s="230"/>
      <c r="H66" s="231">
        <v>0</v>
      </c>
      <c r="I66" s="231"/>
      <c r="J66" s="33"/>
      <c r="L66" s="2" t="s">
        <v>147</v>
      </c>
      <c r="AA66" s="94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</row>
    <row r="67" spans="1:1025" s="2" customFormat="1" ht="15" customHeight="1" x14ac:dyDescent="0.2">
      <c r="A67" s="25" t="s">
        <v>11</v>
      </c>
      <c r="B67" s="230" t="s">
        <v>296</v>
      </c>
      <c r="C67" s="230"/>
      <c r="D67" s="230"/>
      <c r="E67" s="230"/>
      <c r="F67" s="230"/>
      <c r="G67" s="230"/>
      <c r="H67" s="231">
        <v>0</v>
      </c>
      <c r="I67" s="231"/>
      <c r="J67" s="19"/>
      <c r="L67" s="2" t="s">
        <v>209</v>
      </c>
      <c r="AA67" s="95"/>
      <c r="AB67" s="95"/>
      <c r="AC67" s="95"/>
      <c r="AD67" s="95"/>
      <c r="AE67" s="95"/>
      <c r="AF67" s="95"/>
      <c r="AG67" s="95"/>
      <c r="AH67" s="95"/>
      <c r="AI67" s="96"/>
      <c r="AJ67" s="95"/>
      <c r="AK67" s="95"/>
      <c r="AL67" s="95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</row>
    <row r="68" spans="1:1025" s="2" customFormat="1" ht="15" customHeight="1" x14ac:dyDescent="0.2">
      <c r="A68" s="25" t="s">
        <v>31</v>
      </c>
      <c r="B68" s="230" t="s">
        <v>296</v>
      </c>
      <c r="C68" s="230"/>
      <c r="D68" s="230"/>
      <c r="E68" s="230"/>
      <c r="F68" s="230"/>
      <c r="G68" s="230"/>
      <c r="H68" s="231">
        <v>0</v>
      </c>
      <c r="I68" s="231"/>
      <c r="J68" s="19"/>
      <c r="L68" s="2" t="s">
        <v>209</v>
      </c>
      <c r="AA68" s="95"/>
      <c r="AB68" s="95"/>
      <c r="AC68" s="95"/>
      <c r="AD68" s="95"/>
      <c r="AE68" s="95"/>
      <c r="AF68" s="95"/>
      <c r="AG68" s="95"/>
      <c r="AH68" s="95"/>
      <c r="AI68" s="96"/>
      <c r="AJ68" s="95"/>
      <c r="AK68" s="95"/>
      <c r="AL68" s="95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</row>
    <row r="69" spans="1:1025" s="2" customFormat="1" ht="15" customHeight="1" x14ac:dyDescent="0.2">
      <c r="A69" s="213" t="s">
        <v>44</v>
      </c>
      <c r="B69" s="213"/>
      <c r="C69" s="213"/>
      <c r="D69" s="213"/>
      <c r="E69" s="213"/>
      <c r="F69" s="213"/>
      <c r="G69" s="213"/>
      <c r="H69" s="214">
        <f>SUM(H63:I68)</f>
        <v>0</v>
      </c>
      <c r="I69" s="214"/>
      <c r="J69" s="23"/>
      <c r="L69" s="2" t="s">
        <v>159</v>
      </c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</row>
    <row r="70" spans="1:1025" s="2" customFormat="1" ht="15" customHeight="1" x14ac:dyDescent="0.2">
      <c r="A70" s="177"/>
      <c r="B70" s="177"/>
      <c r="C70" s="177"/>
      <c r="D70" s="177"/>
      <c r="E70" s="177"/>
      <c r="F70" s="177"/>
      <c r="G70" s="177"/>
      <c r="H70" s="177"/>
      <c r="I70" s="177"/>
      <c r="J70" s="2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</row>
    <row r="71" spans="1:1025" s="2" customFormat="1" ht="15" customHeight="1" x14ac:dyDescent="0.2">
      <c r="A71" s="232" t="s">
        <v>62</v>
      </c>
      <c r="B71" s="232"/>
      <c r="C71" s="232"/>
      <c r="D71" s="232"/>
      <c r="E71" s="232"/>
      <c r="F71" s="232"/>
      <c r="G71" s="232"/>
      <c r="H71" s="232"/>
      <c r="I71" s="232"/>
      <c r="J71" s="2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</row>
    <row r="72" spans="1:1025" s="2" customFormat="1" ht="15" customHeight="1" x14ac:dyDescent="0.2">
      <c r="A72" s="243"/>
      <c r="B72" s="243"/>
      <c r="C72" s="243"/>
      <c r="D72" s="243"/>
      <c r="E72" s="243"/>
      <c r="F72" s="243"/>
      <c r="G72" s="243"/>
      <c r="H72" s="243"/>
      <c r="I72" s="243"/>
      <c r="J72" s="2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</row>
    <row r="73" spans="1:1025" s="2" customFormat="1" ht="15" customHeight="1" x14ac:dyDescent="0.2">
      <c r="A73" s="104">
        <v>2</v>
      </c>
      <c r="B73" s="244" t="s">
        <v>63</v>
      </c>
      <c r="C73" s="244"/>
      <c r="D73" s="244"/>
      <c r="E73" s="244"/>
      <c r="F73" s="244"/>
      <c r="G73" s="244"/>
      <c r="H73" s="245" t="s">
        <v>26</v>
      </c>
      <c r="I73" s="245"/>
      <c r="J73" s="2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</row>
    <row r="74" spans="1:1025" s="2" customFormat="1" ht="15" customHeight="1" x14ac:dyDescent="0.2">
      <c r="A74" s="27" t="s">
        <v>40</v>
      </c>
      <c r="B74" s="230" t="s">
        <v>64</v>
      </c>
      <c r="C74" s="230"/>
      <c r="D74" s="230"/>
      <c r="E74" s="230"/>
      <c r="F74" s="230"/>
      <c r="G74" s="230"/>
      <c r="H74" s="241">
        <f>H46</f>
        <v>0</v>
      </c>
      <c r="I74" s="241"/>
      <c r="J74" s="23"/>
      <c r="L74" s="2" t="s">
        <v>148</v>
      </c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</row>
    <row r="75" spans="1:1025" s="2" customFormat="1" ht="15" customHeight="1" x14ac:dyDescent="0.2">
      <c r="A75" s="27" t="s">
        <v>46</v>
      </c>
      <c r="B75" s="230" t="s">
        <v>47</v>
      </c>
      <c r="C75" s="230"/>
      <c r="D75" s="230"/>
      <c r="E75" s="230"/>
      <c r="F75" s="230"/>
      <c r="G75" s="230"/>
      <c r="H75" s="241">
        <f>I58</f>
        <v>0</v>
      </c>
      <c r="I75" s="241"/>
      <c r="J75" s="23"/>
      <c r="L75" s="2" t="s">
        <v>149</v>
      </c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</row>
    <row r="76" spans="1:1025" s="2" customFormat="1" ht="15" customHeight="1" x14ac:dyDescent="0.2">
      <c r="A76" s="27" t="s">
        <v>59</v>
      </c>
      <c r="B76" s="230" t="s">
        <v>60</v>
      </c>
      <c r="C76" s="230"/>
      <c r="D76" s="230"/>
      <c r="E76" s="230"/>
      <c r="F76" s="230"/>
      <c r="G76" s="230"/>
      <c r="H76" s="241">
        <f>H69</f>
        <v>0</v>
      </c>
      <c r="I76" s="241"/>
      <c r="J76" s="23"/>
      <c r="L76" s="2" t="s">
        <v>150</v>
      </c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</row>
    <row r="77" spans="1:1025" s="2" customFormat="1" ht="15" customHeight="1" x14ac:dyDescent="0.2">
      <c r="A77" s="213" t="s">
        <v>44</v>
      </c>
      <c r="B77" s="213"/>
      <c r="C77" s="213"/>
      <c r="D77" s="213"/>
      <c r="E77" s="213"/>
      <c r="F77" s="213"/>
      <c r="G77" s="213"/>
      <c r="H77" s="214">
        <f>SUM(H74:I76)</f>
        <v>0</v>
      </c>
      <c r="I77" s="214"/>
      <c r="J77" s="23"/>
      <c r="L77" s="2" t="s">
        <v>151</v>
      </c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</row>
    <row r="78" spans="1:1025" s="2" customFormat="1" ht="15" customHeight="1" x14ac:dyDescent="0.2">
      <c r="A78" s="242"/>
      <c r="B78" s="242"/>
      <c r="C78" s="242"/>
      <c r="D78" s="242"/>
      <c r="E78" s="242"/>
      <c r="F78" s="242"/>
      <c r="G78" s="242"/>
      <c r="H78" s="242"/>
      <c r="I78" s="242"/>
      <c r="J78" s="2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</row>
    <row r="79" spans="1:1025" s="2" customFormat="1" ht="15" customHeight="1" x14ac:dyDescent="0.2">
      <c r="A79" s="203" t="s">
        <v>297</v>
      </c>
      <c r="B79" s="204"/>
      <c r="C79" s="204"/>
      <c r="D79" s="204"/>
      <c r="E79" s="204"/>
      <c r="F79" s="204"/>
      <c r="G79" s="204"/>
      <c r="H79" s="204"/>
      <c r="I79" s="205"/>
      <c r="J79" s="2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</row>
    <row r="80" spans="1:1025" s="2" customFormat="1" ht="15" customHeight="1" x14ac:dyDescent="0.2">
      <c r="A80" s="107">
        <v>3</v>
      </c>
      <c r="B80" s="196" t="s">
        <v>65</v>
      </c>
      <c r="C80" s="196"/>
      <c r="D80" s="196"/>
      <c r="E80" s="196"/>
      <c r="F80" s="196"/>
      <c r="G80" s="196"/>
      <c r="H80" s="107" t="s">
        <v>42</v>
      </c>
      <c r="I80" s="24" t="s">
        <v>26</v>
      </c>
      <c r="J80" s="2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</row>
    <row r="81" spans="1:1025" s="2" customFormat="1" ht="15" customHeight="1" x14ac:dyDescent="0.2">
      <c r="A81" s="25" t="s">
        <v>5</v>
      </c>
      <c r="B81" s="190" t="s">
        <v>66</v>
      </c>
      <c r="C81" s="190"/>
      <c r="D81" s="190"/>
      <c r="E81" s="190"/>
      <c r="F81" s="190"/>
      <c r="G81" s="190"/>
      <c r="H81" s="77">
        <f>(1/12)*0.055</f>
        <v>4.5833333333333334E-3</v>
      </c>
      <c r="I81" s="28">
        <f t="shared" ref="I81:I86" si="1">H81*$H$38</f>
        <v>0</v>
      </c>
      <c r="J81" s="23"/>
      <c r="L81" s="2" t="s">
        <v>194</v>
      </c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</row>
    <row r="82" spans="1:1025" s="2" customFormat="1" ht="15" customHeight="1" x14ac:dyDescent="0.2">
      <c r="A82" s="25" t="s">
        <v>7</v>
      </c>
      <c r="B82" s="190" t="s">
        <v>67</v>
      </c>
      <c r="C82" s="190"/>
      <c r="D82" s="190"/>
      <c r="E82" s="190"/>
      <c r="F82" s="190"/>
      <c r="G82" s="190"/>
      <c r="H82" s="77">
        <v>2.9999999999999997E-4</v>
      </c>
      <c r="I82" s="28">
        <f t="shared" si="1"/>
        <v>0</v>
      </c>
      <c r="J82" s="23"/>
      <c r="L82" s="2" t="s">
        <v>195</v>
      </c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</row>
    <row r="83" spans="1:1025" s="2" customFormat="1" ht="15" customHeight="1" x14ac:dyDescent="0.2">
      <c r="A83" s="25" t="s">
        <v>9</v>
      </c>
      <c r="B83" s="190" t="s">
        <v>68</v>
      </c>
      <c r="C83" s="190"/>
      <c r="D83" s="190"/>
      <c r="E83" s="190"/>
      <c r="F83" s="190"/>
      <c r="G83" s="190"/>
      <c r="H83" s="77">
        <v>0.02</v>
      </c>
      <c r="I83" s="28">
        <f t="shared" si="1"/>
        <v>0</v>
      </c>
      <c r="J83" s="23"/>
      <c r="K83" s="34"/>
      <c r="L83" s="2" t="s">
        <v>205</v>
      </c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</row>
    <row r="84" spans="1:1025" s="2" customFormat="1" ht="15" customHeight="1" x14ac:dyDescent="0.2">
      <c r="A84" s="25" t="s">
        <v>11</v>
      </c>
      <c r="B84" s="190" t="s">
        <v>69</v>
      </c>
      <c r="C84" s="190"/>
      <c r="D84" s="190"/>
      <c r="E84" s="190"/>
      <c r="F84" s="190"/>
      <c r="G84" s="190"/>
      <c r="H84" s="77">
        <v>1.9400000000000001E-2</v>
      </c>
      <c r="I84" s="28">
        <f t="shared" si="1"/>
        <v>0</v>
      </c>
      <c r="J84" s="23"/>
      <c r="L84" s="2" t="s">
        <v>196</v>
      </c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</row>
    <row r="85" spans="1:1025" s="2" customFormat="1" ht="15" customHeight="1" x14ac:dyDescent="0.2">
      <c r="A85" s="25" t="s">
        <v>31</v>
      </c>
      <c r="B85" s="190" t="s">
        <v>70</v>
      </c>
      <c r="C85" s="190"/>
      <c r="D85" s="190"/>
      <c r="E85" s="190"/>
      <c r="F85" s="190"/>
      <c r="G85" s="190"/>
      <c r="H85" s="77">
        <f>H84*H58</f>
        <v>6.5572000000000009E-3</v>
      </c>
      <c r="I85" s="28">
        <f t="shared" si="1"/>
        <v>0</v>
      </c>
      <c r="J85" s="23"/>
      <c r="L85" s="2" t="s">
        <v>177</v>
      </c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</row>
    <row r="86" spans="1:1025" s="2" customFormat="1" ht="15" customHeight="1" x14ac:dyDescent="0.2">
      <c r="A86" s="25" t="s">
        <v>33</v>
      </c>
      <c r="B86" s="190" t="s">
        <v>71</v>
      </c>
      <c r="C86" s="190"/>
      <c r="D86" s="190"/>
      <c r="E86" s="190"/>
      <c r="F86" s="190"/>
      <c r="G86" s="190"/>
      <c r="H86" s="77">
        <v>0.02</v>
      </c>
      <c r="I86" s="28">
        <f t="shared" si="1"/>
        <v>0</v>
      </c>
      <c r="J86" s="23"/>
      <c r="L86" s="2" t="s">
        <v>206</v>
      </c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  <c r="AMK86" s="3"/>
    </row>
    <row r="87" spans="1:1025" s="2" customFormat="1" ht="15" customHeight="1" x14ac:dyDescent="0.2">
      <c r="A87" s="213" t="s">
        <v>44</v>
      </c>
      <c r="B87" s="213"/>
      <c r="C87" s="213"/>
      <c r="D87" s="213"/>
      <c r="E87" s="213"/>
      <c r="F87" s="213"/>
      <c r="G87" s="213"/>
      <c r="H87" s="246">
        <f>SUM(I81:I86)</f>
        <v>0</v>
      </c>
      <c r="I87" s="246"/>
      <c r="J87" s="23"/>
      <c r="L87" s="2" t="s">
        <v>152</v>
      </c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</row>
    <row r="88" spans="1:1025" s="2" customFormat="1" ht="15" customHeight="1" x14ac:dyDescent="0.2">
      <c r="A88" s="215"/>
      <c r="B88" s="215"/>
      <c r="C88" s="215"/>
      <c r="D88" s="215"/>
      <c r="E88" s="215"/>
      <c r="F88" s="215"/>
      <c r="G88" s="215"/>
      <c r="H88" s="215"/>
      <c r="I88" s="215"/>
      <c r="J88" s="2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</row>
    <row r="89" spans="1:1025" s="2" customFormat="1" ht="15" customHeight="1" x14ac:dyDescent="0.2">
      <c r="A89" s="203" t="s">
        <v>72</v>
      </c>
      <c r="B89" s="204"/>
      <c r="C89" s="204"/>
      <c r="D89" s="204"/>
      <c r="E89" s="204"/>
      <c r="F89" s="204"/>
      <c r="G89" s="204"/>
      <c r="H89" s="204"/>
      <c r="I89" s="205"/>
      <c r="J89" s="2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</row>
    <row r="90" spans="1:1025" s="2" customFormat="1" ht="15" customHeight="1" x14ac:dyDescent="0.2">
      <c r="A90" s="223" t="s">
        <v>73</v>
      </c>
      <c r="B90" s="224"/>
      <c r="C90" s="224"/>
      <c r="D90" s="224"/>
      <c r="E90" s="224"/>
      <c r="F90" s="224"/>
      <c r="G90" s="224"/>
      <c r="H90" s="224"/>
      <c r="I90" s="225"/>
      <c r="J90" s="2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</row>
    <row r="91" spans="1:1025" s="2" customFormat="1" ht="15" customHeight="1" x14ac:dyDescent="0.2">
      <c r="A91" s="107" t="s">
        <v>74</v>
      </c>
      <c r="B91" s="196" t="s">
        <v>185</v>
      </c>
      <c r="C91" s="196"/>
      <c r="D91" s="196"/>
      <c r="E91" s="196"/>
      <c r="F91" s="196"/>
      <c r="G91" s="196"/>
      <c r="H91" s="107" t="s">
        <v>42</v>
      </c>
      <c r="I91" s="107" t="s">
        <v>26</v>
      </c>
      <c r="J91" s="2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</row>
    <row r="92" spans="1:1025" s="2" customFormat="1" ht="15" customHeight="1" x14ac:dyDescent="0.2">
      <c r="A92" s="25" t="s">
        <v>5</v>
      </c>
      <c r="B92" s="190" t="s">
        <v>186</v>
      </c>
      <c r="C92" s="190"/>
      <c r="D92" s="190"/>
      <c r="E92" s="190"/>
      <c r="F92" s="190"/>
      <c r="G92" s="190"/>
      <c r="H92" s="127">
        <v>0</v>
      </c>
      <c r="I92" s="26">
        <f>H92*$H$38</f>
        <v>0</v>
      </c>
      <c r="J92" s="23"/>
      <c r="L92" s="2" t="s">
        <v>197</v>
      </c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</row>
    <row r="93" spans="1:1025" s="2" customFormat="1" ht="15" customHeight="1" x14ac:dyDescent="0.2">
      <c r="A93" s="25" t="s">
        <v>7</v>
      </c>
      <c r="B93" s="190" t="s">
        <v>187</v>
      </c>
      <c r="C93" s="190"/>
      <c r="D93" s="190"/>
      <c r="E93" s="190"/>
      <c r="F93" s="190"/>
      <c r="G93" s="190"/>
      <c r="H93" s="287">
        <v>0</v>
      </c>
      <c r="I93" s="26">
        <f>H93*$H$38</f>
        <v>0</v>
      </c>
      <c r="J93" s="23"/>
      <c r="L93" s="2" t="s">
        <v>198</v>
      </c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</row>
    <row r="94" spans="1:1025" s="2" customFormat="1" ht="15" customHeight="1" x14ac:dyDescent="0.2">
      <c r="A94" s="25" t="s">
        <v>9</v>
      </c>
      <c r="B94" s="190" t="s">
        <v>188</v>
      </c>
      <c r="C94" s="190"/>
      <c r="D94" s="190"/>
      <c r="E94" s="190"/>
      <c r="F94" s="190"/>
      <c r="G94" s="190"/>
      <c r="H94" s="287">
        <v>0</v>
      </c>
      <c r="I94" s="26">
        <f t="shared" ref="I94:I97" si="2">H94*$H$38</f>
        <v>0</v>
      </c>
      <c r="J94" s="23"/>
      <c r="L94" s="2" t="s">
        <v>153</v>
      </c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</row>
    <row r="95" spans="1:1025" s="2" customFormat="1" ht="15" customHeight="1" x14ac:dyDescent="0.2">
      <c r="A95" s="25" t="s">
        <v>11</v>
      </c>
      <c r="B95" s="190" t="s">
        <v>189</v>
      </c>
      <c r="C95" s="190"/>
      <c r="D95" s="190"/>
      <c r="E95" s="190"/>
      <c r="F95" s="190"/>
      <c r="G95" s="190"/>
      <c r="H95" s="287">
        <v>0</v>
      </c>
      <c r="I95" s="26">
        <f t="shared" si="2"/>
        <v>0</v>
      </c>
      <c r="J95" s="23"/>
      <c r="L95" s="2" t="s">
        <v>199</v>
      </c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</row>
    <row r="96" spans="1:1025" s="2" customFormat="1" ht="15" customHeight="1" x14ac:dyDescent="0.2">
      <c r="A96" s="25" t="s">
        <v>31</v>
      </c>
      <c r="B96" s="190" t="s">
        <v>190</v>
      </c>
      <c r="C96" s="190"/>
      <c r="D96" s="190"/>
      <c r="E96" s="190"/>
      <c r="F96" s="190"/>
      <c r="G96" s="190"/>
      <c r="H96" s="127">
        <v>0</v>
      </c>
      <c r="I96" s="26">
        <f t="shared" si="2"/>
        <v>0</v>
      </c>
      <c r="J96" s="23"/>
      <c r="L96" s="2" t="s">
        <v>200</v>
      </c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</row>
    <row r="97" spans="1:1025" s="2" customFormat="1" ht="15" customHeight="1" x14ac:dyDescent="0.2">
      <c r="A97" s="25" t="s">
        <v>33</v>
      </c>
      <c r="B97" s="190" t="s">
        <v>191</v>
      </c>
      <c r="C97" s="190"/>
      <c r="D97" s="190"/>
      <c r="E97" s="190"/>
      <c r="F97" s="190"/>
      <c r="G97" s="190"/>
      <c r="H97" s="287"/>
      <c r="I97" s="26">
        <f t="shared" si="2"/>
        <v>0</v>
      </c>
      <c r="J97" s="2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</row>
    <row r="98" spans="1:1025" s="2" customFormat="1" ht="15" customHeight="1" x14ac:dyDescent="0.2">
      <c r="A98" s="245" t="s">
        <v>44</v>
      </c>
      <c r="B98" s="245"/>
      <c r="C98" s="245"/>
      <c r="D98" s="245"/>
      <c r="E98" s="245"/>
      <c r="F98" s="245"/>
      <c r="G98" s="245"/>
      <c r="H98" s="36">
        <f>SUM(H92:H97)</f>
        <v>0</v>
      </c>
      <c r="I98" s="37">
        <f>SUM(I92:I97)</f>
        <v>0</v>
      </c>
      <c r="J98" s="23"/>
      <c r="L98" s="2" t="s">
        <v>152</v>
      </c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</row>
    <row r="99" spans="1:1025" s="2" customFormat="1" ht="15" customHeight="1" x14ac:dyDescent="0.2">
      <c r="A99" s="242"/>
      <c r="B99" s="242"/>
      <c r="C99" s="242"/>
      <c r="D99" s="242"/>
      <c r="E99" s="242"/>
      <c r="F99" s="242"/>
      <c r="G99" s="242"/>
      <c r="H99" s="242"/>
      <c r="I99" s="242"/>
      <c r="J99" s="2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</row>
    <row r="100" spans="1:1025" s="2" customFormat="1" ht="15" customHeight="1" x14ac:dyDescent="0.2">
      <c r="A100" s="223" t="s">
        <v>76</v>
      </c>
      <c r="B100" s="224"/>
      <c r="C100" s="224"/>
      <c r="D100" s="224"/>
      <c r="E100" s="224"/>
      <c r="F100" s="224"/>
      <c r="G100" s="224"/>
      <c r="H100" s="224"/>
      <c r="I100" s="225"/>
      <c r="J100" s="2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</row>
    <row r="101" spans="1:1025" s="2" customFormat="1" ht="15" customHeight="1" x14ac:dyDescent="0.2">
      <c r="A101" s="107" t="s">
        <v>77</v>
      </c>
      <c r="B101" s="196" t="s">
        <v>192</v>
      </c>
      <c r="C101" s="196"/>
      <c r="D101" s="196"/>
      <c r="E101" s="196"/>
      <c r="F101" s="196"/>
      <c r="G101" s="196"/>
      <c r="H101" s="107" t="s">
        <v>42</v>
      </c>
      <c r="I101" s="107" t="s">
        <v>26</v>
      </c>
      <c r="J101" s="23"/>
      <c r="M101" s="2" t="s">
        <v>129</v>
      </c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</row>
    <row r="102" spans="1:1025" s="2" customFormat="1" ht="15" customHeight="1" x14ac:dyDescent="0.2">
      <c r="A102" s="25" t="s">
        <v>5</v>
      </c>
      <c r="B102" s="190" t="s">
        <v>201</v>
      </c>
      <c r="C102" s="190"/>
      <c r="D102" s="190"/>
      <c r="E102" s="190"/>
      <c r="F102" s="190"/>
      <c r="G102" s="190"/>
      <c r="H102" s="35"/>
      <c r="I102" s="26">
        <f>(H31+H32+H33)*H102</f>
        <v>0</v>
      </c>
      <c r="J102" s="2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</row>
    <row r="103" spans="1:1025" s="2" customFormat="1" ht="15" customHeight="1" x14ac:dyDescent="0.2">
      <c r="A103" s="213" t="s">
        <v>44</v>
      </c>
      <c r="B103" s="213"/>
      <c r="C103" s="213"/>
      <c r="D103" s="213"/>
      <c r="E103" s="213"/>
      <c r="F103" s="213"/>
      <c r="G103" s="213"/>
      <c r="H103" s="214">
        <f>SUM(I99:I102)</f>
        <v>0</v>
      </c>
      <c r="I103" s="214"/>
      <c r="J103" s="2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</row>
    <row r="104" spans="1:1025" s="2" customFormat="1" ht="15" customHeight="1" x14ac:dyDescent="0.2">
      <c r="A104" s="177"/>
      <c r="B104" s="177"/>
      <c r="C104" s="177"/>
      <c r="D104" s="177"/>
      <c r="E104" s="177"/>
      <c r="F104" s="177"/>
      <c r="G104" s="177"/>
      <c r="H104" s="177"/>
      <c r="I104" s="177"/>
      <c r="J104" s="2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  <c r="AMK104" s="3"/>
    </row>
    <row r="105" spans="1:1025" s="2" customFormat="1" ht="15" customHeight="1" x14ac:dyDescent="0.2">
      <c r="A105" s="232" t="s">
        <v>78</v>
      </c>
      <c r="B105" s="232"/>
      <c r="C105" s="232"/>
      <c r="D105" s="232"/>
      <c r="E105" s="232"/>
      <c r="F105" s="232"/>
      <c r="G105" s="232"/>
      <c r="H105" s="232"/>
      <c r="I105" s="232"/>
      <c r="J105" s="2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  <c r="AMK105" s="3"/>
    </row>
    <row r="106" spans="1:1025" s="2" customFormat="1" ht="15" customHeight="1" x14ac:dyDescent="0.2">
      <c r="A106" s="243"/>
      <c r="B106" s="243"/>
      <c r="C106" s="243"/>
      <c r="D106" s="243"/>
      <c r="E106" s="243"/>
      <c r="F106" s="243"/>
      <c r="G106" s="243"/>
      <c r="H106" s="243"/>
      <c r="I106" s="243"/>
      <c r="J106" s="2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  <c r="AMK106" s="3"/>
    </row>
    <row r="107" spans="1:1025" s="2" customFormat="1" ht="15" customHeight="1" x14ac:dyDescent="0.2">
      <c r="A107" s="104">
        <v>4</v>
      </c>
      <c r="B107" s="244" t="s">
        <v>63</v>
      </c>
      <c r="C107" s="244"/>
      <c r="D107" s="244"/>
      <c r="E107" s="244"/>
      <c r="F107" s="244"/>
      <c r="G107" s="244"/>
      <c r="H107" s="245" t="s">
        <v>26</v>
      </c>
      <c r="I107" s="245"/>
      <c r="J107" s="2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</row>
    <row r="108" spans="1:1025" s="2" customFormat="1" ht="15" customHeight="1" x14ac:dyDescent="0.2">
      <c r="A108" s="27" t="s">
        <v>74</v>
      </c>
      <c r="B108" s="230" t="s">
        <v>193</v>
      </c>
      <c r="C108" s="230"/>
      <c r="D108" s="230"/>
      <c r="E108" s="230"/>
      <c r="F108" s="230"/>
      <c r="G108" s="230"/>
      <c r="H108" s="198">
        <f>I98</f>
        <v>0</v>
      </c>
      <c r="I108" s="198"/>
      <c r="J108" s="23"/>
      <c r="L108" s="2" t="s">
        <v>154</v>
      </c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</row>
    <row r="109" spans="1:1025" s="2" customFormat="1" ht="15" customHeight="1" x14ac:dyDescent="0.2">
      <c r="A109" s="27" t="s">
        <v>77</v>
      </c>
      <c r="B109" s="230" t="s">
        <v>192</v>
      </c>
      <c r="C109" s="230"/>
      <c r="D109" s="230"/>
      <c r="E109" s="230"/>
      <c r="F109" s="230"/>
      <c r="G109" s="230"/>
      <c r="H109" s="198">
        <f>H103</f>
        <v>0</v>
      </c>
      <c r="I109" s="198"/>
      <c r="J109" s="23"/>
      <c r="L109" s="2" t="s">
        <v>155</v>
      </c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</row>
    <row r="110" spans="1:1025" s="2" customFormat="1" ht="15" customHeight="1" x14ac:dyDescent="0.2">
      <c r="A110" s="213" t="s">
        <v>44</v>
      </c>
      <c r="B110" s="213"/>
      <c r="C110" s="213"/>
      <c r="D110" s="213"/>
      <c r="E110" s="213"/>
      <c r="F110" s="213"/>
      <c r="G110" s="213"/>
      <c r="H110" s="214">
        <f>SUM(H108:I109)</f>
        <v>0</v>
      </c>
      <c r="I110" s="214"/>
      <c r="J110" s="2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</row>
    <row r="111" spans="1:1025" s="3" customFormat="1" ht="15" customHeight="1" x14ac:dyDescent="0.2">
      <c r="A111" s="242"/>
      <c r="B111" s="242"/>
      <c r="C111" s="242"/>
      <c r="D111" s="242"/>
      <c r="E111" s="242"/>
      <c r="F111" s="242"/>
      <c r="G111" s="242"/>
      <c r="H111" s="242"/>
      <c r="I111" s="242"/>
      <c r="J111" s="10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1025" s="3" customFormat="1" ht="15" customHeight="1" x14ac:dyDescent="0.2">
      <c r="A112" s="203" t="s">
        <v>79</v>
      </c>
      <c r="B112" s="204"/>
      <c r="C112" s="204"/>
      <c r="D112" s="204"/>
      <c r="E112" s="204"/>
      <c r="F112" s="204"/>
      <c r="G112" s="204"/>
      <c r="H112" s="204"/>
      <c r="I112" s="205"/>
      <c r="J112" s="1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s="3" customFormat="1" ht="15" customHeight="1" x14ac:dyDescent="0.2">
      <c r="A113" s="107">
        <v>5</v>
      </c>
      <c r="B113" s="196" t="s">
        <v>80</v>
      </c>
      <c r="C113" s="196"/>
      <c r="D113" s="196"/>
      <c r="E113" s="196"/>
      <c r="F113" s="196"/>
      <c r="G113" s="196"/>
      <c r="H113" s="213" t="s">
        <v>26</v>
      </c>
      <c r="I113" s="213"/>
      <c r="J113" s="31"/>
      <c r="K113" s="2"/>
      <c r="L113" s="7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s="3" customFormat="1" ht="15" customHeight="1" x14ac:dyDescent="0.2">
      <c r="A114" s="27" t="s">
        <v>5</v>
      </c>
      <c r="B114" s="230" t="s">
        <v>81</v>
      </c>
      <c r="C114" s="230"/>
      <c r="D114" s="230"/>
      <c r="E114" s="230"/>
      <c r="F114" s="230"/>
      <c r="G114" s="230"/>
      <c r="H114" s="247">
        <f>'Detalhamento Uniformes e EPIs'!$E$7/6</f>
        <v>0</v>
      </c>
      <c r="I114" s="247"/>
      <c r="J114" s="19"/>
      <c r="K114" s="2"/>
      <c r="L114" s="72" t="s">
        <v>156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s="3" customFormat="1" ht="15" customHeight="1" x14ac:dyDescent="0.2">
      <c r="A115" s="27" t="s">
        <v>7</v>
      </c>
      <c r="B115" s="230" t="s">
        <v>300</v>
      </c>
      <c r="C115" s="230"/>
      <c r="D115" s="230"/>
      <c r="E115" s="230"/>
      <c r="F115" s="230"/>
      <c r="G115" s="230"/>
      <c r="H115" s="247">
        <f>'Detalhamento Uniformes e EPIs'!$E$15/6</f>
        <v>0</v>
      </c>
      <c r="I115" s="247"/>
      <c r="J115" s="19"/>
      <c r="K115" s="18"/>
      <c r="L115" s="72" t="s">
        <v>156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s="3" customFormat="1" ht="15" customHeight="1" x14ac:dyDescent="0.2">
      <c r="A116" s="27" t="s">
        <v>9</v>
      </c>
      <c r="B116" s="230" t="s">
        <v>75</v>
      </c>
      <c r="C116" s="230"/>
      <c r="D116" s="230"/>
      <c r="E116" s="230"/>
      <c r="F116" s="230"/>
      <c r="G116" s="230"/>
      <c r="H116" s="241">
        <v>0</v>
      </c>
      <c r="I116" s="241"/>
      <c r="J116" s="19"/>
      <c r="K116" s="2"/>
      <c r="L116" s="72" t="s">
        <v>156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s="3" customFormat="1" ht="15" customHeight="1" x14ac:dyDescent="0.2">
      <c r="A117" s="27" t="s">
        <v>11</v>
      </c>
      <c r="B117" s="230" t="s">
        <v>75</v>
      </c>
      <c r="C117" s="230"/>
      <c r="D117" s="230"/>
      <c r="E117" s="230"/>
      <c r="F117" s="230"/>
      <c r="G117" s="230"/>
      <c r="H117" s="241">
        <v>0</v>
      </c>
      <c r="I117" s="241"/>
      <c r="J117" s="19"/>
      <c r="K117" s="2"/>
      <c r="L117" s="72" t="s">
        <v>156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s="3" customFormat="1" ht="15" customHeight="1" x14ac:dyDescent="0.2">
      <c r="A118" s="245" t="s">
        <v>57</v>
      </c>
      <c r="B118" s="245"/>
      <c r="C118" s="245"/>
      <c r="D118" s="245"/>
      <c r="E118" s="245"/>
      <c r="F118" s="245"/>
      <c r="G118" s="245"/>
      <c r="H118" s="250">
        <f>SUM(H114:I117)</f>
        <v>0</v>
      </c>
      <c r="I118" s="250"/>
      <c r="J118" s="39"/>
      <c r="K118" s="2"/>
      <c r="L118" s="38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s="41" customFormat="1" ht="15" customHeight="1" x14ac:dyDescent="0.2">
      <c r="A119" s="251"/>
      <c r="B119" s="251"/>
      <c r="C119" s="251"/>
      <c r="D119" s="251"/>
      <c r="E119" s="251"/>
      <c r="F119" s="251"/>
      <c r="G119" s="251"/>
      <c r="H119" s="251"/>
      <c r="I119" s="251"/>
      <c r="J119" s="40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</row>
    <row r="120" spans="1:48" s="41" customFormat="1" ht="15" customHeight="1" x14ac:dyDescent="0.2">
      <c r="A120" s="203" t="s">
        <v>82</v>
      </c>
      <c r="B120" s="204"/>
      <c r="C120" s="204"/>
      <c r="D120" s="204"/>
      <c r="E120" s="204"/>
      <c r="F120" s="204"/>
      <c r="G120" s="204"/>
      <c r="H120" s="204"/>
      <c r="I120" s="205"/>
      <c r="J120" s="42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</row>
    <row r="121" spans="1:48" s="41" customFormat="1" ht="15" customHeight="1" x14ac:dyDescent="0.2">
      <c r="A121" s="104">
        <v>6</v>
      </c>
      <c r="B121" s="244" t="s">
        <v>83</v>
      </c>
      <c r="C121" s="244"/>
      <c r="D121" s="244"/>
      <c r="E121" s="244"/>
      <c r="F121" s="244"/>
      <c r="G121" s="244"/>
      <c r="H121" s="104" t="s">
        <v>42</v>
      </c>
      <c r="I121" s="104" t="s">
        <v>26</v>
      </c>
      <c r="J121" s="43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</row>
    <row r="122" spans="1:48" s="41" customFormat="1" ht="15" customHeight="1" x14ac:dyDescent="0.2">
      <c r="A122" s="27" t="s">
        <v>5</v>
      </c>
      <c r="B122" s="230" t="s">
        <v>84</v>
      </c>
      <c r="C122" s="230"/>
      <c r="D122" s="230"/>
      <c r="E122" s="230"/>
      <c r="F122" s="230"/>
      <c r="G122" s="230"/>
      <c r="H122" s="128">
        <v>0</v>
      </c>
      <c r="I122" s="103">
        <f>H139*H122</f>
        <v>0</v>
      </c>
      <c r="J122" s="20"/>
      <c r="K122" s="18"/>
      <c r="L122" s="74" t="s">
        <v>210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</row>
    <row r="123" spans="1:48" s="41" customFormat="1" ht="15" customHeight="1" x14ac:dyDescent="0.2">
      <c r="A123" s="27" t="s">
        <v>7</v>
      </c>
      <c r="B123" s="230" t="s">
        <v>85</v>
      </c>
      <c r="C123" s="230"/>
      <c r="D123" s="230"/>
      <c r="E123" s="230"/>
      <c r="F123" s="230"/>
      <c r="G123" s="230"/>
      <c r="H123" s="128">
        <v>0</v>
      </c>
      <c r="I123" s="103">
        <f>(I122+H139)*H123</f>
        <v>0</v>
      </c>
      <c r="J123" s="20"/>
      <c r="K123" s="18"/>
      <c r="L123" s="74" t="s">
        <v>211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</row>
    <row r="124" spans="1:48" s="41" customFormat="1" ht="15" customHeight="1" x14ac:dyDescent="0.2">
      <c r="A124" s="27" t="s">
        <v>9</v>
      </c>
      <c r="B124" s="230" t="s">
        <v>86</v>
      </c>
      <c r="C124" s="230"/>
      <c r="D124" s="230"/>
      <c r="E124" s="230"/>
      <c r="F124" s="230"/>
      <c r="G124" s="230"/>
      <c r="H124" s="44"/>
      <c r="I124" s="103"/>
      <c r="J124" s="20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</row>
    <row r="125" spans="1:48" s="3" customFormat="1" ht="15" customHeight="1" x14ac:dyDescent="0.2">
      <c r="A125" s="181" t="s">
        <v>87</v>
      </c>
      <c r="B125" s="181"/>
      <c r="C125" s="248" t="s">
        <v>88</v>
      </c>
      <c r="D125" s="45" t="s">
        <v>89</v>
      </c>
      <c r="E125" s="46"/>
      <c r="F125" s="46"/>
      <c r="G125" s="47"/>
      <c r="H125" s="128">
        <v>0</v>
      </c>
      <c r="I125" s="103">
        <f>((H139+I122+I123)/(1-(H124)))*H125</f>
        <v>0</v>
      </c>
      <c r="J125" s="20"/>
      <c r="K125" s="18"/>
      <c r="L125" s="75" t="s">
        <v>212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</row>
    <row r="126" spans="1:48" s="3" customFormat="1" ht="15" customHeight="1" x14ac:dyDescent="0.2">
      <c r="A126" s="181" t="s">
        <v>90</v>
      </c>
      <c r="B126" s="181"/>
      <c r="C126" s="249"/>
      <c r="D126" s="45" t="s">
        <v>91</v>
      </c>
      <c r="E126" s="46"/>
      <c r="F126" s="46"/>
      <c r="G126" s="47"/>
      <c r="H126" s="289">
        <v>0</v>
      </c>
      <c r="I126" s="103">
        <f>((H139+I122+I123)/(1-(H124)))*H126</f>
        <v>0</v>
      </c>
      <c r="J126" s="20"/>
      <c r="K126" s="18"/>
      <c r="L126" s="75" t="s">
        <v>213</v>
      </c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</row>
    <row r="127" spans="1:48" s="3" customFormat="1" ht="15" customHeight="1" x14ac:dyDescent="0.2">
      <c r="A127" s="181" t="s">
        <v>92</v>
      </c>
      <c r="B127" s="181"/>
      <c r="C127" s="48" t="s">
        <v>93</v>
      </c>
      <c r="D127" s="45" t="s">
        <v>94</v>
      </c>
      <c r="E127" s="46"/>
      <c r="F127" s="46"/>
      <c r="G127" s="47"/>
      <c r="H127" s="77">
        <v>0.05</v>
      </c>
      <c r="I127" s="103">
        <f>((H139+I122+I123)/(1-(H124)))*H127</f>
        <v>0</v>
      </c>
      <c r="J127" s="20"/>
      <c r="K127" s="18"/>
      <c r="L127" s="75" t="s">
        <v>214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</row>
    <row r="128" spans="1:48" s="3" customFormat="1" ht="15" customHeight="1" x14ac:dyDescent="0.2">
      <c r="A128" s="181" t="s">
        <v>208</v>
      </c>
      <c r="B128" s="181"/>
      <c r="C128" s="48" t="s">
        <v>207</v>
      </c>
      <c r="D128" s="45"/>
      <c r="E128" s="46"/>
      <c r="F128" s="46"/>
      <c r="G128" s="47"/>
      <c r="H128" s="77">
        <v>0</v>
      </c>
      <c r="I128" s="114">
        <f>((H139+I122+I123)/(1-(H124)))*H128</f>
        <v>0</v>
      </c>
      <c r="J128" s="20"/>
      <c r="K128" s="18"/>
      <c r="L128" s="75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</row>
    <row r="129" spans="1:48" s="3" customFormat="1" ht="15" customHeight="1" x14ac:dyDescent="0.2">
      <c r="A129" s="245" t="s">
        <v>57</v>
      </c>
      <c r="B129" s="245"/>
      <c r="C129" s="245"/>
      <c r="D129" s="245"/>
      <c r="E129" s="245"/>
      <c r="F129" s="245"/>
      <c r="G129" s="245"/>
      <c r="H129" s="49"/>
      <c r="I129" s="105">
        <f>SUM(I122:I128)</f>
        <v>0</v>
      </c>
      <c r="J129" s="50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</row>
    <row r="130" spans="1:48" s="3" customFormat="1" ht="15" customHeight="1" x14ac:dyDescent="0.2">
      <c r="A130" s="252"/>
      <c r="B130" s="252"/>
      <c r="C130" s="252"/>
      <c r="D130" s="252"/>
      <c r="E130" s="252"/>
      <c r="F130" s="252"/>
      <c r="G130" s="252"/>
      <c r="H130" s="252"/>
      <c r="I130" s="252"/>
      <c r="J130" s="106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</row>
    <row r="131" spans="1:48" s="3" customFormat="1" ht="15" customHeight="1" x14ac:dyDescent="0.2">
      <c r="A131" s="253" t="s">
        <v>95</v>
      </c>
      <c r="B131" s="253"/>
      <c r="C131" s="253"/>
      <c r="D131" s="253"/>
      <c r="E131" s="253"/>
      <c r="F131" s="253"/>
      <c r="G131" s="253"/>
      <c r="H131" s="253"/>
      <c r="I131" s="253"/>
      <c r="J131" s="51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</row>
    <row r="132" spans="1:48" s="3" customFormat="1" ht="15" customHeight="1" x14ac:dyDescent="0.2">
      <c r="A132" s="254"/>
      <c r="B132" s="254"/>
      <c r="C132" s="254"/>
      <c r="D132" s="254"/>
      <c r="E132" s="254"/>
      <c r="F132" s="254"/>
      <c r="G132" s="254"/>
      <c r="H132" s="254"/>
      <c r="I132" s="254"/>
      <c r="J132" s="52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</row>
    <row r="133" spans="1:48" s="3" customFormat="1" ht="15" customHeight="1" x14ac:dyDescent="0.2">
      <c r="A133" s="244" t="s">
        <v>96</v>
      </c>
      <c r="B133" s="244"/>
      <c r="C133" s="244"/>
      <c r="D133" s="244"/>
      <c r="E133" s="244"/>
      <c r="F133" s="244"/>
      <c r="G133" s="244"/>
      <c r="H133" s="255" t="s">
        <v>26</v>
      </c>
      <c r="I133" s="255"/>
      <c r="J133" s="53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</row>
    <row r="134" spans="1:48" s="3" customFormat="1" ht="15" customHeight="1" x14ac:dyDescent="0.2">
      <c r="A134" s="27" t="s">
        <v>5</v>
      </c>
      <c r="B134" s="230" t="s">
        <v>97</v>
      </c>
      <c r="C134" s="230"/>
      <c r="D134" s="230"/>
      <c r="E134" s="230"/>
      <c r="F134" s="230"/>
      <c r="G134" s="230"/>
      <c r="H134" s="198">
        <f>H38</f>
        <v>0</v>
      </c>
      <c r="I134" s="198"/>
      <c r="J134" s="20"/>
      <c r="K134" s="18"/>
      <c r="L134" s="74" t="s">
        <v>157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</row>
    <row r="135" spans="1:48" s="3" customFormat="1" ht="15" customHeight="1" x14ac:dyDescent="0.2">
      <c r="A135" s="27" t="s">
        <v>7</v>
      </c>
      <c r="B135" s="230" t="s">
        <v>98</v>
      </c>
      <c r="C135" s="230"/>
      <c r="D135" s="230"/>
      <c r="E135" s="230"/>
      <c r="F135" s="230"/>
      <c r="G135" s="230"/>
      <c r="H135" s="198">
        <f>H77</f>
        <v>0</v>
      </c>
      <c r="I135" s="198"/>
      <c r="J135" s="20"/>
      <c r="K135" s="18"/>
      <c r="L135" s="74" t="s">
        <v>158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</row>
    <row r="136" spans="1:48" s="3" customFormat="1" ht="15" customHeight="1" x14ac:dyDescent="0.2">
      <c r="A136" s="27" t="s">
        <v>9</v>
      </c>
      <c r="B136" s="230" t="s">
        <v>99</v>
      </c>
      <c r="C136" s="230"/>
      <c r="D136" s="230"/>
      <c r="E136" s="230"/>
      <c r="F136" s="230"/>
      <c r="G136" s="230"/>
      <c r="H136" s="198">
        <f>H87</f>
        <v>0</v>
      </c>
      <c r="I136" s="198"/>
      <c r="J136" s="20"/>
      <c r="K136" s="18"/>
      <c r="L136" s="74" t="s">
        <v>215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</row>
    <row r="137" spans="1:48" s="3" customFormat="1" ht="15" customHeight="1" x14ac:dyDescent="0.2">
      <c r="A137" s="27" t="s">
        <v>11</v>
      </c>
      <c r="B137" s="230" t="s">
        <v>100</v>
      </c>
      <c r="C137" s="230"/>
      <c r="D137" s="230"/>
      <c r="E137" s="230"/>
      <c r="F137" s="230"/>
      <c r="G137" s="230"/>
      <c r="H137" s="198">
        <f>H110</f>
        <v>0</v>
      </c>
      <c r="I137" s="198"/>
      <c r="J137" s="20"/>
      <c r="K137" s="18"/>
      <c r="L137" s="74" t="s">
        <v>216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</row>
    <row r="138" spans="1:48" s="3" customFormat="1" ht="15" customHeight="1" x14ac:dyDescent="0.2">
      <c r="A138" s="27" t="s">
        <v>31</v>
      </c>
      <c r="B138" s="230" t="s">
        <v>101</v>
      </c>
      <c r="C138" s="230"/>
      <c r="D138" s="230"/>
      <c r="E138" s="230"/>
      <c r="F138" s="230"/>
      <c r="G138" s="230"/>
      <c r="H138" s="198">
        <f>H118</f>
        <v>0</v>
      </c>
      <c r="I138" s="198"/>
      <c r="J138" s="20"/>
      <c r="K138" s="18"/>
      <c r="L138" s="74" t="s">
        <v>217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</row>
    <row r="139" spans="1:48" s="3" customFormat="1" ht="15" customHeight="1" x14ac:dyDescent="0.2">
      <c r="A139" s="245" t="s">
        <v>102</v>
      </c>
      <c r="B139" s="245"/>
      <c r="C139" s="245"/>
      <c r="D139" s="245"/>
      <c r="E139" s="245"/>
      <c r="F139" s="245"/>
      <c r="G139" s="245"/>
      <c r="H139" s="250">
        <f>SUM(H134:I138)</f>
        <v>0</v>
      </c>
      <c r="I139" s="250"/>
      <c r="J139" s="50"/>
      <c r="K139" s="18"/>
      <c r="L139" s="74" t="s">
        <v>159</v>
      </c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</row>
    <row r="140" spans="1:48" s="3" customFormat="1" ht="15" customHeight="1" x14ac:dyDescent="0.2">
      <c r="A140" s="27" t="s">
        <v>33</v>
      </c>
      <c r="B140" s="230" t="s">
        <v>103</v>
      </c>
      <c r="C140" s="230"/>
      <c r="D140" s="230"/>
      <c r="E140" s="230"/>
      <c r="F140" s="230"/>
      <c r="G140" s="230"/>
      <c r="H140" s="198">
        <f>I129</f>
        <v>0</v>
      </c>
      <c r="I140" s="198"/>
      <c r="J140" s="20"/>
      <c r="K140" s="18"/>
      <c r="L140" s="74" t="s">
        <v>218</v>
      </c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</row>
    <row r="141" spans="1:48" s="3" customFormat="1" ht="15" customHeight="1" x14ac:dyDescent="0.2">
      <c r="A141" s="245" t="s">
        <v>104</v>
      </c>
      <c r="B141" s="245"/>
      <c r="C141" s="245"/>
      <c r="D141" s="245"/>
      <c r="E141" s="245"/>
      <c r="F141" s="245"/>
      <c r="G141" s="245"/>
      <c r="H141" s="250">
        <f>H139+H140</f>
        <v>0</v>
      </c>
      <c r="I141" s="250"/>
      <c r="J141" s="50"/>
      <c r="K141" s="18"/>
      <c r="L141" s="74" t="s">
        <v>160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</row>
    <row r="142" spans="1:48" s="3" customFormat="1" ht="15" customHeight="1" x14ac:dyDescent="0.2">
      <c r="A142" s="252"/>
      <c r="B142" s="252"/>
      <c r="C142" s="252"/>
      <c r="D142" s="252"/>
      <c r="E142" s="252"/>
      <c r="F142" s="252"/>
      <c r="G142" s="252"/>
      <c r="H142" s="252"/>
      <c r="I142" s="252"/>
      <c r="J142" s="106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</row>
    <row r="143" spans="1:48" s="3" customFormat="1" ht="15" customHeight="1" x14ac:dyDescent="0.2">
      <c r="A143" s="253" t="s">
        <v>105</v>
      </c>
      <c r="B143" s="253"/>
      <c r="C143" s="253"/>
      <c r="D143" s="253"/>
      <c r="E143" s="253"/>
      <c r="F143" s="253"/>
      <c r="G143" s="253"/>
      <c r="H143" s="253"/>
      <c r="I143" s="253"/>
      <c r="J143" s="54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</row>
    <row r="144" spans="1:48" s="3" customFormat="1" ht="15" customHeight="1" x14ac:dyDescent="0.2">
      <c r="A144" s="66"/>
      <c r="B144" s="55"/>
      <c r="C144" s="55"/>
      <c r="D144" s="55"/>
      <c r="E144" s="55"/>
      <c r="F144" s="55"/>
      <c r="G144" s="55"/>
      <c r="H144" s="55"/>
      <c r="I144" s="55"/>
      <c r="J144" s="52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</row>
    <row r="145" spans="1:48" s="3" customFormat="1" ht="51" x14ac:dyDescent="0.2">
      <c r="A145" s="261" t="s">
        <v>106</v>
      </c>
      <c r="B145" s="261"/>
      <c r="C145" s="101" t="s">
        <v>107</v>
      </c>
      <c r="D145" s="101" t="s">
        <v>108</v>
      </c>
      <c r="E145" s="262" t="s">
        <v>109</v>
      </c>
      <c r="F145" s="262"/>
      <c r="G145" s="101" t="s">
        <v>110</v>
      </c>
      <c r="H145" s="262" t="s">
        <v>111</v>
      </c>
      <c r="I145" s="262"/>
      <c r="J145" s="106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</row>
    <row r="146" spans="1:48" s="3" customFormat="1" ht="15" customHeight="1" x14ac:dyDescent="0.2">
      <c r="A146" s="263" t="str">
        <f>H23</f>
        <v>ASG</v>
      </c>
      <c r="B146" s="263"/>
      <c r="C146" s="56">
        <f>H141</f>
        <v>0</v>
      </c>
      <c r="D146" s="102">
        <v>1</v>
      </c>
      <c r="E146" s="264">
        <f>C146*D146</f>
        <v>0</v>
      </c>
      <c r="F146" s="264"/>
      <c r="G146" s="57">
        <f>H16</f>
        <v>36</v>
      </c>
      <c r="H146" s="265">
        <f>E146*G146</f>
        <v>0</v>
      </c>
      <c r="I146" s="265"/>
      <c r="J146" s="20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</row>
    <row r="147" spans="1:48" s="3" customFormat="1" ht="15" customHeight="1" x14ac:dyDescent="0.2">
      <c r="A147" s="256" t="s">
        <v>112</v>
      </c>
      <c r="B147" s="256"/>
      <c r="C147" s="256"/>
      <c r="D147" s="256"/>
      <c r="E147" s="256"/>
      <c r="F147" s="256"/>
      <c r="G147" s="256"/>
      <c r="H147" s="257">
        <f>H146</f>
        <v>0</v>
      </c>
      <c r="I147" s="257"/>
      <c r="J147" s="5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</row>
    <row r="148" spans="1:48" s="3" customFormat="1" ht="15" customHeight="1" x14ac:dyDescent="0.2">
      <c r="A148" s="258" t="s">
        <v>113</v>
      </c>
      <c r="B148" s="258"/>
      <c r="C148" s="258"/>
      <c r="D148" s="258"/>
      <c r="E148" s="258"/>
      <c r="F148" s="258"/>
      <c r="G148" s="258"/>
      <c r="H148" s="259"/>
      <c r="I148" s="259"/>
      <c r="J148" s="5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</row>
    <row r="149" spans="1:48" s="3" customFormat="1" ht="15" customHeight="1" x14ac:dyDescent="0.2">
      <c r="A149" s="260" t="s">
        <v>114</v>
      </c>
      <c r="B149" s="260"/>
      <c r="C149" s="260"/>
      <c r="D149" s="260"/>
      <c r="E149" s="260"/>
      <c r="F149" s="260"/>
      <c r="G149" s="260"/>
      <c r="H149" s="259">
        <f>H147+H148</f>
        <v>0</v>
      </c>
      <c r="I149" s="259"/>
      <c r="J149" s="5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</row>
    <row r="150" spans="1:48" s="3" customFormat="1" ht="15" customHeight="1" x14ac:dyDescent="0.2">
      <c r="A150" s="67"/>
      <c r="B150" s="59"/>
      <c r="C150" s="60"/>
      <c r="D150" s="61"/>
      <c r="E150" s="61"/>
      <c r="F150" s="61"/>
      <c r="G150" s="61"/>
      <c r="H150" s="61"/>
      <c r="I150" s="61"/>
      <c r="J150" s="5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</row>
    <row r="151" spans="1:48" s="3" customFormat="1" ht="15" customHeight="1" x14ac:dyDescent="0.2">
      <c r="A151" s="253" t="s">
        <v>115</v>
      </c>
      <c r="B151" s="253"/>
      <c r="C151" s="253"/>
      <c r="D151" s="253"/>
      <c r="E151" s="253"/>
      <c r="F151" s="253"/>
      <c r="G151" s="253"/>
      <c r="H151" s="253"/>
      <c r="I151" s="253"/>
      <c r="J151" s="20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</row>
    <row r="152" spans="1:48" s="3" customFormat="1" ht="15" customHeight="1" x14ac:dyDescent="0.2">
      <c r="A152" s="68"/>
      <c r="B152" s="61"/>
      <c r="C152" s="61"/>
      <c r="D152" s="61"/>
      <c r="E152" s="61"/>
      <c r="F152" s="61"/>
      <c r="G152" s="61"/>
      <c r="H152" s="61"/>
      <c r="I152" s="61"/>
      <c r="J152" s="5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</row>
    <row r="153" spans="1:48" s="3" customFormat="1" ht="15" customHeight="1" x14ac:dyDescent="0.2">
      <c r="A153" s="272" t="s">
        <v>116</v>
      </c>
      <c r="B153" s="272"/>
      <c r="C153" s="272"/>
      <c r="D153" s="272"/>
      <c r="E153" s="272"/>
      <c r="F153" s="272"/>
      <c r="G153" s="272"/>
      <c r="H153" s="272"/>
      <c r="I153" s="272"/>
      <c r="J153" s="50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</row>
    <row r="154" spans="1:48" s="3" customFormat="1" ht="15" customHeight="1" x14ac:dyDescent="0.2">
      <c r="A154" s="273" t="s">
        <v>117</v>
      </c>
      <c r="B154" s="273"/>
      <c r="C154" s="273"/>
      <c r="D154" s="273"/>
      <c r="E154" s="273"/>
      <c r="F154" s="273"/>
      <c r="G154" s="273"/>
      <c r="H154" s="274" t="s">
        <v>118</v>
      </c>
      <c r="I154" s="274"/>
      <c r="J154" s="62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</row>
    <row r="155" spans="1:48" s="3" customFormat="1" ht="15" customHeight="1" x14ac:dyDescent="0.2">
      <c r="A155" s="266" t="s">
        <v>119</v>
      </c>
      <c r="B155" s="266"/>
      <c r="C155" s="266"/>
      <c r="D155" s="266"/>
      <c r="E155" s="266"/>
      <c r="F155" s="266"/>
      <c r="G155" s="266"/>
      <c r="H155" s="275">
        <f>H149</f>
        <v>0</v>
      </c>
      <c r="I155" s="275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</row>
    <row r="156" spans="1:48" s="3" customFormat="1" ht="15" customHeight="1" thickBot="1" x14ac:dyDescent="0.25">
      <c r="A156" s="266" t="s">
        <v>120</v>
      </c>
      <c r="B156" s="266"/>
      <c r="C156" s="266"/>
      <c r="D156" s="266"/>
      <c r="E156" s="266"/>
      <c r="F156" s="266"/>
      <c r="G156" s="266"/>
      <c r="H156" s="267">
        <f>G12</f>
        <v>6</v>
      </c>
      <c r="I156" s="267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</row>
    <row r="157" spans="1:48" s="3" customFormat="1" ht="15" customHeight="1" thickBot="1" x14ac:dyDescent="0.25">
      <c r="A157" s="268" t="s">
        <v>173</v>
      </c>
      <c r="B157" s="268"/>
      <c r="C157" s="268"/>
      <c r="D157" s="268"/>
      <c r="E157" s="268"/>
      <c r="F157" s="268"/>
      <c r="G157" s="269"/>
      <c r="H157" s="270">
        <f>H155*H156</f>
        <v>0</v>
      </c>
      <c r="I157" s="271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</row>
  </sheetData>
  <mergeCells count="230">
    <mergeCell ref="A156:G156"/>
    <mergeCell ref="H156:I156"/>
    <mergeCell ref="A157:G157"/>
    <mergeCell ref="H157:I157"/>
    <mergeCell ref="A151:I151"/>
    <mergeCell ref="A153:I153"/>
    <mergeCell ref="A154:G154"/>
    <mergeCell ref="H154:I154"/>
    <mergeCell ref="A155:G155"/>
    <mergeCell ref="H155:I155"/>
    <mergeCell ref="A147:G147"/>
    <mergeCell ref="H147:I147"/>
    <mergeCell ref="A148:G148"/>
    <mergeCell ref="H148:I148"/>
    <mergeCell ref="A149:G149"/>
    <mergeCell ref="H149:I149"/>
    <mergeCell ref="A145:B145"/>
    <mergeCell ref="E145:F145"/>
    <mergeCell ref="H145:I145"/>
    <mergeCell ref="A146:B146"/>
    <mergeCell ref="E146:F146"/>
    <mergeCell ref="H146:I146"/>
    <mergeCell ref="B140:G140"/>
    <mergeCell ref="H140:I140"/>
    <mergeCell ref="A141:G141"/>
    <mergeCell ref="H141:I141"/>
    <mergeCell ref="A142:I142"/>
    <mergeCell ref="A143:I143"/>
    <mergeCell ref="B137:G137"/>
    <mergeCell ref="H137:I137"/>
    <mergeCell ref="B138:G138"/>
    <mergeCell ref="H138:I138"/>
    <mergeCell ref="A139:G139"/>
    <mergeCell ref="H139:I139"/>
    <mergeCell ref="B134:G134"/>
    <mergeCell ref="H134:I134"/>
    <mergeCell ref="B135:G135"/>
    <mergeCell ref="H135:I135"/>
    <mergeCell ref="B136:G136"/>
    <mergeCell ref="H136:I136"/>
    <mergeCell ref="A129:G129"/>
    <mergeCell ref="A130:I130"/>
    <mergeCell ref="A131:I131"/>
    <mergeCell ref="A132:I132"/>
    <mergeCell ref="A133:G133"/>
    <mergeCell ref="H133:I133"/>
    <mergeCell ref="B123:G123"/>
    <mergeCell ref="B124:G124"/>
    <mergeCell ref="A125:B125"/>
    <mergeCell ref="C125:C126"/>
    <mergeCell ref="A126:B126"/>
    <mergeCell ref="A127:B127"/>
    <mergeCell ref="A118:G118"/>
    <mergeCell ref="H118:I118"/>
    <mergeCell ref="A119:I119"/>
    <mergeCell ref="A120:I120"/>
    <mergeCell ref="B121:G121"/>
    <mergeCell ref="B122:G122"/>
    <mergeCell ref="B115:G115"/>
    <mergeCell ref="H115:I115"/>
    <mergeCell ref="B116:G116"/>
    <mergeCell ref="H116:I116"/>
    <mergeCell ref="B117:G117"/>
    <mergeCell ref="H117:I117"/>
    <mergeCell ref="A111:I111"/>
    <mergeCell ref="A112:I112"/>
    <mergeCell ref="B113:G113"/>
    <mergeCell ref="H113:I113"/>
    <mergeCell ref="B114:G114"/>
    <mergeCell ref="H114:I114"/>
    <mergeCell ref="B108:G108"/>
    <mergeCell ref="H108:I108"/>
    <mergeCell ref="B109:G109"/>
    <mergeCell ref="H109:I109"/>
    <mergeCell ref="A110:G110"/>
    <mergeCell ref="H110:I110"/>
    <mergeCell ref="A103:G103"/>
    <mergeCell ref="H103:I103"/>
    <mergeCell ref="A104:I104"/>
    <mergeCell ref="A105:I105"/>
    <mergeCell ref="A106:I106"/>
    <mergeCell ref="B107:G107"/>
    <mergeCell ref="H107:I107"/>
    <mergeCell ref="B97:G97"/>
    <mergeCell ref="A98:G98"/>
    <mergeCell ref="A99:I99"/>
    <mergeCell ref="A100:I100"/>
    <mergeCell ref="B101:G101"/>
    <mergeCell ref="B102:G102"/>
    <mergeCell ref="B91:G91"/>
    <mergeCell ref="B92:G92"/>
    <mergeCell ref="B93:G93"/>
    <mergeCell ref="B94:G94"/>
    <mergeCell ref="B95:G95"/>
    <mergeCell ref="B96:G96"/>
    <mergeCell ref="B86:G86"/>
    <mergeCell ref="A87:G87"/>
    <mergeCell ref="H87:I87"/>
    <mergeCell ref="A88:I88"/>
    <mergeCell ref="A89:I89"/>
    <mergeCell ref="A90:I90"/>
    <mergeCell ref="B80:G80"/>
    <mergeCell ref="B81:G81"/>
    <mergeCell ref="B82:G82"/>
    <mergeCell ref="B83:G83"/>
    <mergeCell ref="B84:G84"/>
    <mergeCell ref="B85:G85"/>
    <mergeCell ref="B76:G76"/>
    <mergeCell ref="H76:I76"/>
    <mergeCell ref="A77:G77"/>
    <mergeCell ref="H77:I77"/>
    <mergeCell ref="A78:I78"/>
    <mergeCell ref="A79:I79"/>
    <mergeCell ref="A72:I72"/>
    <mergeCell ref="B73:G73"/>
    <mergeCell ref="H73:I73"/>
    <mergeCell ref="B74:G74"/>
    <mergeCell ref="H74:I74"/>
    <mergeCell ref="B75:G75"/>
    <mergeCell ref="H75:I75"/>
    <mergeCell ref="B68:G68"/>
    <mergeCell ref="H68:I68"/>
    <mergeCell ref="A69:G69"/>
    <mergeCell ref="H69:I69"/>
    <mergeCell ref="A70:I70"/>
    <mergeCell ref="A71:I71"/>
    <mergeCell ref="A64:A65"/>
    <mergeCell ref="B64:C65"/>
    <mergeCell ref="H64:I65"/>
    <mergeCell ref="B66:G66"/>
    <mergeCell ref="H66:I66"/>
    <mergeCell ref="B67:G67"/>
    <mergeCell ref="H67:I67"/>
    <mergeCell ref="AA62:AB62"/>
    <mergeCell ref="AC62:AD62"/>
    <mergeCell ref="AE62:AF62"/>
    <mergeCell ref="AG62:AH62"/>
    <mergeCell ref="AI62:AL62"/>
    <mergeCell ref="H63:I63"/>
    <mergeCell ref="A58:G58"/>
    <mergeCell ref="A59:I59"/>
    <mergeCell ref="A60:I60"/>
    <mergeCell ref="B61:G61"/>
    <mergeCell ref="H61:I61"/>
    <mergeCell ref="A62:A63"/>
    <mergeCell ref="B62:B63"/>
    <mergeCell ref="H62:I62"/>
    <mergeCell ref="B51:G51"/>
    <mergeCell ref="B53:G53"/>
    <mergeCell ref="B54:G54"/>
    <mergeCell ref="B55:G55"/>
    <mergeCell ref="B56:G56"/>
    <mergeCell ref="B57:G57"/>
    <mergeCell ref="A46:G46"/>
    <mergeCell ref="H46:I46"/>
    <mergeCell ref="A47:I47"/>
    <mergeCell ref="A48:I48"/>
    <mergeCell ref="B49:G49"/>
    <mergeCell ref="B50:G50"/>
    <mergeCell ref="B43:G43"/>
    <mergeCell ref="L43:W43"/>
    <mergeCell ref="B44:G44"/>
    <mergeCell ref="L44:W44"/>
    <mergeCell ref="B45:G45"/>
    <mergeCell ref="L45:W45"/>
    <mergeCell ref="A38:G38"/>
    <mergeCell ref="H38:I38"/>
    <mergeCell ref="A39:I39"/>
    <mergeCell ref="A40:I40"/>
    <mergeCell ref="A41:I41"/>
    <mergeCell ref="B42:G42"/>
    <mergeCell ref="B36:G36"/>
    <mergeCell ref="H36:I36"/>
    <mergeCell ref="L36:M36"/>
    <mergeCell ref="B37:G37"/>
    <mergeCell ref="H37:I37"/>
    <mergeCell ref="L37:M37"/>
    <mergeCell ref="H33:I33"/>
    <mergeCell ref="B34:G34"/>
    <mergeCell ref="H34:I34"/>
    <mergeCell ref="L34:M34"/>
    <mergeCell ref="B35:G35"/>
    <mergeCell ref="H35:I35"/>
    <mergeCell ref="L35:M35"/>
    <mergeCell ref="B30:G30"/>
    <mergeCell ref="H30:I30"/>
    <mergeCell ref="B31:G31"/>
    <mergeCell ref="H31:I31"/>
    <mergeCell ref="L31:W31"/>
    <mergeCell ref="H32:I32"/>
    <mergeCell ref="L32:W32"/>
    <mergeCell ref="B26:G26"/>
    <mergeCell ref="H26:I26"/>
    <mergeCell ref="B27:G27"/>
    <mergeCell ref="H27:I27"/>
    <mergeCell ref="A28:I28"/>
    <mergeCell ref="A29:I29"/>
    <mergeCell ref="H24:I24"/>
    <mergeCell ref="B25:G25"/>
    <mergeCell ref="H25:I25"/>
    <mergeCell ref="C17:I17"/>
    <mergeCell ref="A18:I18"/>
    <mergeCell ref="A19:I19"/>
    <mergeCell ref="A20:I20"/>
    <mergeCell ref="A21:I21"/>
    <mergeCell ref="A22:I22"/>
    <mergeCell ref="A1:I1"/>
    <mergeCell ref="A2:I2"/>
    <mergeCell ref="C3:I3"/>
    <mergeCell ref="C4:D4"/>
    <mergeCell ref="A6:I6"/>
    <mergeCell ref="A7:I7"/>
    <mergeCell ref="A128:B128"/>
    <mergeCell ref="G12:I12"/>
    <mergeCell ref="A13:I13"/>
    <mergeCell ref="A14:I14"/>
    <mergeCell ref="B15:G15"/>
    <mergeCell ref="H15:I15"/>
    <mergeCell ref="B16:G16"/>
    <mergeCell ref="H16:I16"/>
    <mergeCell ref="A8:I8"/>
    <mergeCell ref="B9:F9"/>
    <mergeCell ref="G9:I9"/>
    <mergeCell ref="B10:F10"/>
    <mergeCell ref="G10:I10"/>
    <mergeCell ref="B11:F11"/>
    <mergeCell ref="G11:I11"/>
    <mergeCell ref="B23:G23"/>
    <mergeCell ref="H23:I23"/>
    <mergeCell ref="B24:G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7"/>
  <sheetViews>
    <sheetView topLeftCell="A10" workbookViewId="0">
      <selection activeCell="H33" activeCellId="2" sqref="H31:I31 H25:I25 H33:I33"/>
    </sheetView>
  </sheetViews>
  <sheetFormatPr defaultRowHeight="12.75" x14ac:dyDescent="0.2"/>
  <cols>
    <col min="1" max="1" width="3.140625" style="69" customWidth="1"/>
    <col min="2" max="2" width="16.5703125" style="3" customWidth="1"/>
    <col min="3" max="3" width="17.85546875" style="3" customWidth="1"/>
    <col min="4" max="4" width="11.85546875" style="3" customWidth="1"/>
    <col min="5" max="5" width="9.5703125" style="3" bestFit="1" customWidth="1"/>
    <col min="6" max="6" width="12.140625" style="3" bestFit="1" customWidth="1"/>
    <col min="7" max="7" width="10.5703125" style="3" bestFit="1" customWidth="1"/>
    <col min="8" max="8" width="10.28515625" style="3" customWidth="1"/>
    <col min="9" max="9" width="13.28515625" style="3" customWidth="1"/>
    <col min="10" max="10" width="10.140625" style="3" hidden="1" customWidth="1"/>
    <col min="11" max="11" width="10.7109375" style="2" hidden="1" customWidth="1"/>
    <col min="12" max="12" width="14.42578125" style="2" hidden="1" customWidth="1"/>
    <col min="13" max="27" width="9.140625" style="2" hidden="1" customWidth="1"/>
    <col min="28" max="28" width="9.7109375" style="2" hidden="1" customWidth="1"/>
    <col min="29" max="48" width="9.140625" style="2" hidden="1" customWidth="1"/>
    <col min="49" max="1025" width="9.140625" style="3" customWidth="1"/>
    <col min="1026" max="16384" width="9.140625" style="4"/>
  </cols>
  <sheetData>
    <row r="1" spans="1:1025" ht="21" customHeight="1" x14ac:dyDescent="0.2">
      <c r="A1" s="176" t="s">
        <v>219</v>
      </c>
      <c r="B1" s="176"/>
      <c r="C1" s="176"/>
      <c r="D1" s="176"/>
      <c r="E1" s="176"/>
      <c r="F1" s="176"/>
      <c r="G1" s="176"/>
      <c r="H1" s="176"/>
      <c r="I1" s="176"/>
      <c r="J1" s="5"/>
    </row>
    <row r="2" spans="1:1025" ht="1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"/>
    </row>
    <row r="3" spans="1:1025" ht="15" customHeight="1" x14ac:dyDescent="0.2">
      <c r="A3" s="63"/>
      <c r="B3" s="115" t="s">
        <v>0</v>
      </c>
      <c r="C3" s="178"/>
      <c r="D3" s="178"/>
      <c r="E3" s="178"/>
      <c r="F3" s="178"/>
      <c r="G3" s="178"/>
      <c r="H3" s="178"/>
      <c r="I3" s="178"/>
      <c r="J3" s="7"/>
    </row>
    <row r="4" spans="1:1025" ht="15" customHeight="1" x14ac:dyDescent="0.2">
      <c r="A4" s="63"/>
      <c r="B4" s="115" t="s">
        <v>1</v>
      </c>
      <c r="C4" s="179"/>
      <c r="D4" s="179"/>
      <c r="E4" s="6" t="s">
        <v>180</v>
      </c>
      <c r="F4" s="6"/>
      <c r="G4" s="6"/>
      <c r="H4" s="6"/>
      <c r="I4" s="6"/>
      <c r="J4" s="7"/>
    </row>
    <row r="5" spans="1:1025" ht="15" customHeight="1" x14ac:dyDescent="0.2">
      <c r="A5" s="63"/>
      <c r="B5" s="115" t="s">
        <v>2</v>
      </c>
      <c r="C5" s="6" t="s">
        <v>181</v>
      </c>
      <c r="D5" s="6" t="s">
        <v>3</v>
      </c>
      <c r="E5" s="6" t="s">
        <v>182</v>
      </c>
      <c r="F5" s="6"/>
      <c r="G5" s="6"/>
      <c r="H5" s="6"/>
      <c r="I5" s="6"/>
      <c r="J5" s="7"/>
    </row>
    <row r="6" spans="1:1025" ht="15" customHeight="1" x14ac:dyDescent="0.2">
      <c r="A6" s="177"/>
      <c r="B6" s="177"/>
      <c r="C6" s="177"/>
      <c r="D6" s="177"/>
      <c r="E6" s="177"/>
      <c r="F6" s="177"/>
      <c r="G6" s="177"/>
      <c r="H6" s="177"/>
      <c r="I6" s="177"/>
      <c r="J6" s="7"/>
    </row>
    <row r="7" spans="1:1025" ht="15" customHeight="1" x14ac:dyDescent="0.2">
      <c r="A7" s="180" t="s">
        <v>4</v>
      </c>
      <c r="B7" s="180"/>
      <c r="C7" s="180"/>
      <c r="D7" s="180"/>
      <c r="E7" s="180"/>
      <c r="F7" s="180"/>
      <c r="G7" s="180"/>
      <c r="H7" s="180"/>
      <c r="I7" s="180"/>
      <c r="J7" s="7"/>
      <c r="L7" s="82" t="s">
        <v>161</v>
      </c>
    </row>
    <row r="8" spans="1:1025" ht="15" customHeight="1" x14ac:dyDescent="0.2">
      <c r="A8" s="177"/>
      <c r="B8" s="177"/>
      <c r="C8" s="177"/>
      <c r="D8" s="177"/>
      <c r="E8" s="177"/>
      <c r="F8" s="177"/>
      <c r="G8" s="177"/>
      <c r="H8" s="177"/>
      <c r="I8" s="177"/>
      <c r="J8" s="1"/>
    </row>
    <row r="9" spans="1:1025" ht="15" customHeight="1" x14ac:dyDescent="0.2">
      <c r="A9" s="116" t="s">
        <v>5</v>
      </c>
      <c r="B9" s="183" t="s">
        <v>6</v>
      </c>
      <c r="C9" s="183"/>
      <c r="D9" s="183"/>
      <c r="E9" s="183"/>
      <c r="F9" s="183"/>
      <c r="G9" s="184"/>
      <c r="H9" s="182"/>
      <c r="I9" s="182"/>
      <c r="J9" s="8"/>
      <c r="L9" s="2" t="s">
        <v>162</v>
      </c>
    </row>
    <row r="10" spans="1:1025" ht="15" customHeight="1" x14ac:dyDescent="0.2">
      <c r="A10" s="116" t="s">
        <v>7</v>
      </c>
      <c r="B10" s="183" t="s">
        <v>8</v>
      </c>
      <c r="C10" s="183"/>
      <c r="D10" s="183"/>
      <c r="E10" s="183"/>
      <c r="F10" s="183"/>
      <c r="G10" s="185" t="s">
        <v>220</v>
      </c>
      <c r="H10" s="186"/>
      <c r="I10" s="187"/>
      <c r="J10" s="8"/>
      <c r="L10" s="2" t="s">
        <v>163</v>
      </c>
    </row>
    <row r="11" spans="1:1025" ht="15" customHeight="1" x14ac:dyDescent="0.2">
      <c r="A11" s="64" t="s">
        <v>9</v>
      </c>
      <c r="B11" s="188" t="s">
        <v>10</v>
      </c>
      <c r="C11" s="189"/>
      <c r="D11" s="189"/>
      <c r="E11" s="189"/>
      <c r="F11" s="189"/>
      <c r="G11" s="182"/>
      <c r="H11" s="182"/>
      <c r="I11" s="182"/>
      <c r="J11" s="121"/>
      <c r="L11" s="2" t="s">
        <v>164</v>
      </c>
    </row>
    <row r="12" spans="1:1025" ht="15" customHeight="1" x14ac:dyDescent="0.2">
      <c r="A12" s="116" t="s">
        <v>11</v>
      </c>
      <c r="B12" s="70" t="s">
        <v>12</v>
      </c>
      <c r="C12" s="71"/>
      <c r="D12" s="71"/>
      <c r="E12" s="71"/>
      <c r="F12" s="71"/>
      <c r="G12" s="182">
        <v>6</v>
      </c>
      <c r="H12" s="182"/>
      <c r="I12" s="182"/>
      <c r="J12" s="121"/>
      <c r="L12" s="2" t="s">
        <v>165</v>
      </c>
    </row>
    <row r="13" spans="1:1025" ht="15" customHeight="1" x14ac:dyDescent="0.2">
      <c r="A13" s="177"/>
      <c r="B13" s="177"/>
      <c r="C13" s="177"/>
      <c r="D13" s="177"/>
      <c r="E13" s="177"/>
      <c r="F13" s="177"/>
      <c r="G13" s="177"/>
      <c r="H13" s="177"/>
      <c r="I13" s="177"/>
      <c r="J13" s="121"/>
    </row>
    <row r="14" spans="1:1025" ht="15" customHeight="1" x14ac:dyDescent="0.2">
      <c r="A14" s="180" t="s">
        <v>13</v>
      </c>
      <c r="B14" s="180"/>
      <c r="C14" s="180"/>
      <c r="D14" s="180"/>
      <c r="E14" s="180"/>
      <c r="F14" s="180"/>
      <c r="G14" s="180"/>
      <c r="H14" s="180"/>
      <c r="I14" s="180"/>
      <c r="J14" s="121"/>
    </row>
    <row r="15" spans="1:1025" ht="15" customHeight="1" x14ac:dyDescent="0.2">
      <c r="A15" s="116">
        <v>1</v>
      </c>
      <c r="B15" s="183" t="s">
        <v>14</v>
      </c>
      <c r="C15" s="183"/>
      <c r="D15" s="183"/>
      <c r="E15" s="183"/>
      <c r="F15" s="183"/>
      <c r="G15" s="183"/>
      <c r="H15" s="182" t="s">
        <v>221</v>
      </c>
      <c r="I15" s="182"/>
      <c r="J15" s="121"/>
      <c r="L15" s="2" t="s">
        <v>166</v>
      </c>
    </row>
    <row r="16" spans="1:1025" s="2" customFormat="1" ht="15" customHeight="1" x14ac:dyDescent="0.2">
      <c r="A16" s="116">
        <v>2</v>
      </c>
      <c r="B16" s="183" t="s">
        <v>15</v>
      </c>
      <c r="C16" s="183"/>
      <c r="D16" s="183"/>
      <c r="E16" s="183"/>
      <c r="F16" s="183"/>
      <c r="G16" s="183"/>
      <c r="H16" s="182">
        <v>12</v>
      </c>
      <c r="I16" s="182"/>
      <c r="J16" s="121"/>
      <c r="L16" s="2" t="s">
        <v>167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s="2" customFormat="1" ht="15" customHeight="1" x14ac:dyDescent="0.2">
      <c r="A17" s="116">
        <v>3</v>
      </c>
      <c r="B17" s="70" t="s">
        <v>174</v>
      </c>
      <c r="C17" s="193" t="s">
        <v>298</v>
      </c>
      <c r="D17" s="193"/>
      <c r="E17" s="193"/>
      <c r="F17" s="193"/>
      <c r="G17" s="193"/>
      <c r="H17" s="193"/>
      <c r="I17" s="194"/>
      <c r="J17" s="121"/>
      <c r="L17" s="2" t="s">
        <v>183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s="2" customFormat="1" ht="15" customHeight="1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21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s="2" customFormat="1" ht="15" customHeight="1" x14ac:dyDescent="0.2">
      <c r="A19" s="180" t="s">
        <v>16</v>
      </c>
      <c r="B19" s="180"/>
      <c r="C19" s="180"/>
      <c r="D19" s="180"/>
      <c r="E19" s="180"/>
      <c r="F19" s="180"/>
      <c r="G19" s="180"/>
      <c r="H19" s="180"/>
      <c r="I19" s="180"/>
      <c r="J19" s="9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s="2" customFormat="1" ht="15" customHeight="1" x14ac:dyDescent="0.2">
      <c r="A20" s="177"/>
      <c r="B20" s="177"/>
      <c r="C20" s="177"/>
      <c r="D20" s="177"/>
      <c r="E20" s="177"/>
      <c r="F20" s="177"/>
      <c r="G20" s="177"/>
      <c r="H20" s="177"/>
      <c r="I20" s="177"/>
      <c r="J20" s="1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s="2" customFormat="1" ht="15" customHeight="1" x14ac:dyDescent="0.2">
      <c r="A21" s="195" t="s">
        <v>17</v>
      </c>
      <c r="B21" s="195"/>
      <c r="C21" s="195"/>
      <c r="D21" s="195"/>
      <c r="E21" s="195"/>
      <c r="F21" s="195"/>
      <c r="G21" s="195"/>
      <c r="H21" s="195"/>
      <c r="I21" s="195"/>
      <c r="J21" s="10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s="2" customFormat="1" ht="15" customHeight="1" x14ac:dyDescent="0.2">
      <c r="A22" s="196" t="s">
        <v>18</v>
      </c>
      <c r="B22" s="196"/>
      <c r="C22" s="196"/>
      <c r="D22" s="196"/>
      <c r="E22" s="196"/>
      <c r="F22" s="196"/>
      <c r="G22" s="196"/>
      <c r="H22" s="196"/>
      <c r="I22" s="196"/>
      <c r="J22" s="11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s="2" customFormat="1" ht="15" customHeight="1" x14ac:dyDescent="0.2">
      <c r="A23" s="25">
        <v>1</v>
      </c>
      <c r="B23" s="190" t="s">
        <v>19</v>
      </c>
      <c r="C23" s="190"/>
      <c r="D23" s="190"/>
      <c r="E23" s="190"/>
      <c r="F23" s="190"/>
      <c r="G23" s="190"/>
      <c r="H23" s="191" t="s">
        <v>221</v>
      </c>
      <c r="I23" s="192"/>
      <c r="J23" s="11"/>
      <c r="L23" s="2" t="s">
        <v>168</v>
      </c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s="2" customFormat="1" ht="15" customHeight="1" x14ac:dyDescent="0.2">
      <c r="A24" s="25">
        <v>2</v>
      </c>
      <c r="B24" s="190" t="s">
        <v>20</v>
      </c>
      <c r="C24" s="190"/>
      <c r="D24" s="190"/>
      <c r="E24" s="190"/>
      <c r="F24" s="190"/>
      <c r="G24" s="190"/>
      <c r="H24" s="191">
        <v>0</v>
      </c>
      <c r="I24" s="192"/>
      <c r="J24" s="11"/>
      <c r="L24" s="2" t="s">
        <v>169</v>
      </c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s="2" customFormat="1" ht="15" customHeight="1" x14ac:dyDescent="0.2">
      <c r="A25" s="25">
        <v>3</v>
      </c>
      <c r="B25" s="190" t="s">
        <v>21</v>
      </c>
      <c r="C25" s="190"/>
      <c r="D25" s="190"/>
      <c r="E25" s="190"/>
      <c r="F25" s="190"/>
      <c r="G25" s="190"/>
      <c r="H25" s="293">
        <v>0</v>
      </c>
      <c r="I25" s="294"/>
      <c r="J25" s="12"/>
      <c r="L25" s="2" t="s">
        <v>170</v>
      </c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s="2" customFormat="1" ht="15" customHeight="1" x14ac:dyDescent="0.2">
      <c r="A26" s="25">
        <v>4</v>
      </c>
      <c r="B26" s="190" t="s">
        <v>22</v>
      </c>
      <c r="C26" s="190"/>
      <c r="D26" s="190"/>
      <c r="E26" s="190"/>
      <c r="F26" s="190"/>
      <c r="G26" s="190"/>
      <c r="H26" s="191"/>
      <c r="I26" s="192"/>
      <c r="J26" s="13"/>
      <c r="L26" s="2" t="s">
        <v>171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s="2" customFormat="1" ht="15" customHeight="1" x14ac:dyDescent="0.2">
      <c r="A27" s="25">
        <v>5</v>
      </c>
      <c r="B27" s="190" t="s">
        <v>23</v>
      </c>
      <c r="C27" s="190"/>
      <c r="D27" s="190"/>
      <c r="E27" s="190"/>
      <c r="F27" s="190"/>
      <c r="G27" s="190"/>
      <c r="H27" s="200"/>
      <c r="I27" s="201"/>
      <c r="J27" s="13"/>
      <c r="L27" s="2" t="s">
        <v>172</v>
      </c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s="2" customFormat="1" ht="15" customHeight="1" x14ac:dyDescent="0.2">
      <c r="A28" s="202"/>
      <c r="B28" s="202"/>
      <c r="C28" s="202"/>
      <c r="D28" s="202"/>
      <c r="E28" s="202"/>
      <c r="F28" s="202"/>
      <c r="G28" s="202"/>
      <c r="H28" s="202"/>
      <c r="I28" s="202"/>
      <c r="J28" s="121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s="2" customFormat="1" ht="15" customHeight="1" x14ac:dyDescent="0.2">
      <c r="A29" s="203" t="s">
        <v>24</v>
      </c>
      <c r="B29" s="204"/>
      <c r="C29" s="204"/>
      <c r="D29" s="204"/>
      <c r="E29" s="204"/>
      <c r="F29" s="204"/>
      <c r="G29" s="204"/>
      <c r="H29" s="204"/>
      <c r="I29" s="205"/>
      <c r="J29" s="15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s="2" customFormat="1" ht="15" customHeight="1" x14ac:dyDescent="0.2">
      <c r="A30" s="119">
        <v>1</v>
      </c>
      <c r="B30" s="196" t="s">
        <v>25</v>
      </c>
      <c r="C30" s="196"/>
      <c r="D30" s="196"/>
      <c r="E30" s="196"/>
      <c r="F30" s="196"/>
      <c r="G30" s="196"/>
      <c r="H30" s="197" t="s">
        <v>26</v>
      </c>
      <c r="I30" s="197"/>
      <c r="J30" s="16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s="2" customFormat="1" ht="15" customHeight="1" x14ac:dyDescent="0.2">
      <c r="A31" s="25" t="s">
        <v>5</v>
      </c>
      <c r="B31" s="183" t="s">
        <v>27</v>
      </c>
      <c r="C31" s="183"/>
      <c r="D31" s="183"/>
      <c r="E31" s="183"/>
      <c r="F31" s="183"/>
      <c r="G31" s="183"/>
      <c r="H31" s="290">
        <v>0</v>
      </c>
      <c r="I31" s="290"/>
      <c r="J31" s="17" t="e">
        <f>((H31/(H25/220)))</f>
        <v>#DIV/0!</v>
      </c>
      <c r="K31" s="18"/>
      <c r="L31" s="199" t="s">
        <v>131</v>
      </c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s="2" customFormat="1" ht="15" customHeight="1" x14ac:dyDescent="0.2">
      <c r="A32" s="27" t="s">
        <v>7</v>
      </c>
      <c r="B32" s="45" t="s">
        <v>28</v>
      </c>
      <c r="C32" s="46"/>
      <c r="D32" s="126" t="s">
        <v>130</v>
      </c>
      <c r="E32" s="126" t="s">
        <v>126</v>
      </c>
      <c r="F32" s="46"/>
      <c r="G32" s="47"/>
      <c r="H32" s="198">
        <f>IF(E32="N",0,H31*0.3)</f>
        <v>0</v>
      </c>
      <c r="I32" s="198"/>
      <c r="J32" s="19"/>
      <c r="L32" s="199" t="s">
        <v>179</v>
      </c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s="2" customFormat="1" ht="15" customHeight="1" x14ac:dyDescent="0.2">
      <c r="A33" s="27" t="s">
        <v>9</v>
      </c>
      <c r="B33" s="45" t="s">
        <v>29</v>
      </c>
      <c r="C33" s="46"/>
      <c r="D33" s="126" t="s">
        <v>130</v>
      </c>
      <c r="E33" s="126" t="s">
        <v>126</v>
      </c>
      <c r="F33" s="32">
        <v>1045</v>
      </c>
      <c r="G33" s="73"/>
      <c r="H33" s="291">
        <f>IF(E33="N",0,F33*G33)</f>
        <v>0</v>
      </c>
      <c r="I33" s="290"/>
      <c r="J33" s="19"/>
      <c r="L33" s="118" t="s">
        <v>178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s="2" customFormat="1" ht="15" customHeight="1" x14ac:dyDescent="0.2">
      <c r="A34" s="25" t="s">
        <v>11</v>
      </c>
      <c r="B34" s="209" t="s">
        <v>30</v>
      </c>
      <c r="C34" s="210"/>
      <c r="D34" s="210"/>
      <c r="E34" s="210"/>
      <c r="F34" s="210"/>
      <c r="G34" s="211"/>
      <c r="H34" s="198"/>
      <c r="I34" s="198"/>
      <c r="J34" s="20"/>
      <c r="L34" s="199"/>
      <c r="M34" s="199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s="2" customFormat="1" ht="15" customHeight="1" x14ac:dyDescent="0.2">
      <c r="A35" s="25" t="s">
        <v>31</v>
      </c>
      <c r="B35" s="209" t="s">
        <v>32</v>
      </c>
      <c r="C35" s="210"/>
      <c r="D35" s="210"/>
      <c r="E35" s="210"/>
      <c r="F35" s="210"/>
      <c r="G35" s="211"/>
      <c r="H35" s="198"/>
      <c r="I35" s="198"/>
      <c r="J35" s="20"/>
      <c r="L35" s="199"/>
      <c r="M35" s="199"/>
      <c r="Q35" s="18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 s="2" customFormat="1" ht="15" customHeight="1" x14ac:dyDescent="0.2">
      <c r="A36" s="116" t="s">
        <v>33</v>
      </c>
      <c r="B36" s="206" t="s">
        <v>34</v>
      </c>
      <c r="C36" s="206"/>
      <c r="D36" s="206"/>
      <c r="E36" s="206"/>
      <c r="F36" s="206"/>
      <c r="G36" s="206"/>
      <c r="H36" s="207"/>
      <c r="I36" s="207"/>
      <c r="J36" s="21"/>
      <c r="L36" s="199"/>
      <c r="M36" s="199"/>
      <c r="O36" s="4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</row>
    <row r="37" spans="1:1025" s="2" customFormat="1" ht="15" customHeight="1" x14ac:dyDescent="0.2">
      <c r="A37" s="25" t="s">
        <v>35</v>
      </c>
      <c r="B37" s="190" t="s">
        <v>36</v>
      </c>
      <c r="C37" s="190"/>
      <c r="D37" s="190"/>
      <c r="E37" s="190"/>
      <c r="F37" s="190"/>
      <c r="G37" s="190"/>
      <c r="H37" s="208"/>
      <c r="I37" s="208"/>
      <c r="J37" s="22"/>
      <c r="K37" s="18"/>
      <c r="L37" s="199"/>
      <c r="M37" s="199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</row>
    <row r="38" spans="1:1025" s="2" customFormat="1" ht="15" customHeight="1" x14ac:dyDescent="0.2">
      <c r="A38" s="213" t="s">
        <v>37</v>
      </c>
      <c r="B38" s="213"/>
      <c r="C38" s="213"/>
      <c r="D38" s="213"/>
      <c r="E38" s="213"/>
      <c r="F38" s="213"/>
      <c r="G38" s="213"/>
      <c r="H38" s="214">
        <f>SUM(H31:I37)</f>
        <v>0</v>
      </c>
      <c r="I38" s="214"/>
      <c r="J38" s="23"/>
      <c r="L38" s="2" t="s">
        <v>133</v>
      </c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</row>
    <row r="39" spans="1:1025" s="2" customFormat="1" ht="1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121"/>
      <c r="K39" s="14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</row>
    <row r="40" spans="1:1025" s="2" customFormat="1" ht="15" customHeight="1" x14ac:dyDescent="0.2">
      <c r="A40" s="203" t="s">
        <v>38</v>
      </c>
      <c r="B40" s="204"/>
      <c r="C40" s="204"/>
      <c r="D40" s="204"/>
      <c r="E40" s="204"/>
      <c r="F40" s="204"/>
      <c r="G40" s="204"/>
      <c r="H40" s="204"/>
      <c r="I40" s="205"/>
      <c r="J40" s="121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 s="2" customFormat="1" ht="15" customHeight="1" x14ac:dyDescent="0.2">
      <c r="A41" s="196" t="s">
        <v>39</v>
      </c>
      <c r="B41" s="196"/>
      <c r="C41" s="196"/>
      <c r="D41" s="196"/>
      <c r="E41" s="196"/>
      <c r="F41" s="196"/>
      <c r="G41" s="196"/>
      <c r="H41" s="196"/>
      <c r="I41" s="196"/>
      <c r="J41" s="121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</row>
    <row r="42" spans="1:1025" s="2" customFormat="1" ht="15" customHeight="1" x14ac:dyDescent="0.2">
      <c r="A42" s="119" t="s">
        <v>40</v>
      </c>
      <c r="B42" s="196" t="s">
        <v>41</v>
      </c>
      <c r="C42" s="196"/>
      <c r="D42" s="196"/>
      <c r="E42" s="196"/>
      <c r="F42" s="196"/>
      <c r="G42" s="196"/>
      <c r="H42" s="119" t="s">
        <v>42</v>
      </c>
      <c r="I42" s="24" t="s">
        <v>26</v>
      </c>
      <c r="J42" s="121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</row>
    <row r="43" spans="1:1025" s="2" customFormat="1" ht="15" customHeight="1" x14ac:dyDescent="0.2">
      <c r="A43" s="25" t="s">
        <v>5</v>
      </c>
      <c r="B43" s="190" t="s">
        <v>43</v>
      </c>
      <c r="C43" s="190"/>
      <c r="D43" s="190"/>
      <c r="E43" s="190"/>
      <c r="F43" s="190"/>
      <c r="G43" s="190"/>
      <c r="H43" s="113">
        <f>1/12</f>
        <v>8.3333333333333329E-2</v>
      </c>
      <c r="I43" s="26">
        <f>H43*H38</f>
        <v>0</v>
      </c>
      <c r="J43" s="121"/>
      <c r="L43" s="199" t="s">
        <v>132</v>
      </c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</row>
    <row r="44" spans="1:1025" s="2" customFormat="1" ht="15" customHeight="1" x14ac:dyDescent="0.2">
      <c r="A44" s="99" t="s">
        <v>7</v>
      </c>
      <c r="B44" s="212" t="s">
        <v>202</v>
      </c>
      <c r="C44" s="212"/>
      <c r="D44" s="212"/>
      <c r="E44" s="212"/>
      <c r="F44" s="212"/>
      <c r="G44" s="212"/>
      <c r="H44" s="127">
        <v>0</v>
      </c>
      <c r="I44" s="97">
        <f>H44*H38</f>
        <v>0</v>
      </c>
      <c r="J44" s="121"/>
      <c r="L44" s="199" t="s">
        <v>203</v>
      </c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</row>
    <row r="45" spans="1:1025" s="2" customFormat="1" ht="15" customHeight="1" x14ac:dyDescent="0.2">
      <c r="A45" s="100" t="s">
        <v>9</v>
      </c>
      <c r="B45" s="230" t="s">
        <v>296</v>
      </c>
      <c r="C45" s="230"/>
      <c r="D45" s="230"/>
      <c r="E45" s="230"/>
      <c r="F45" s="230"/>
      <c r="G45" s="230"/>
      <c r="H45" s="77">
        <v>0</v>
      </c>
      <c r="I45" s="98">
        <f>H45*H38</f>
        <v>0</v>
      </c>
      <c r="J45" s="121"/>
      <c r="L45" s="199" t="s">
        <v>204</v>
      </c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</row>
    <row r="46" spans="1:1025" s="2" customFormat="1" ht="15" customHeight="1" x14ac:dyDescent="0.2">
      <c r="A46" s="213" t="s">
        <v>44</v>
      </c>
      <c r="B46" s="213"/>
      <c r="C46" s="213"/>
      <c r="D46" s="213"/>
      <c r="E46" s="213"/>
      <c r="F46" s="213"/>
      <c r="G46" s="213"/>
      <c r="H46" s="214">
        <f>SUM(I43:I45)</f>
        <v>0</v>
      </c>
      <c r="I46" s="214"/>
      <c r="J46" s="121"/>
      <c r="L46" s="2" t="s">
        <v>184</v>
      </c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</row>
    <row r="47" spans="1:1025" s="2" customFormat="1" ht="15" customHeight="1" x14ac:dyDescent="0.2">
      <c r="A47" s="215"/>
      <c r="B47" s="215"/>
      <c r="C47" s="215"/>
      <c r="D47" s="215"/>
      <c r="E47" s="215"/>
      <c r="F47" s="215"/>
      <c r="G47" s="215"/>
      <c r="H47" s="215"/>
      <c r="I47" s="215"/>
      <c r="J47" s="121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</row>
    <row r="48" spans="1:1025" s="2" customFormat="1" ht="15" customHeight="1" x14ac:dyDescent="0.2">
      <c r="A48" s="196" t="s">
        <v>45</v>
      </c>
      <c r="B48" s="196"/>
      <c r="C48" s="196"/>
      <c r="D48" s="196"/>
      <c r="E48" s="196"/>
      <c r="F48" s="196"/>
      <c r="G48" s="196"/>
      <c r="H48" s="196"/>
      <c r="I48" s="196"/>
      <c r="J48" s="121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</row>
    <row r="49" spans="1:1025" s="2" customFormat="1" ht="15" customHeight="1" x14ac:dyDescent="0.2">
      <c r="A49" s="119" t="s">
        <v>46</v>
      </c>
      <c r="B49" s="196" t="s">
        <v>47</v>
      </c>
      <c r="C49" s="196"/>
      <c r="D49" s="196"/>
      <c r="E49" s="196"/>
      <c r="F49" s="196"/>
      <c r="G49" s="196"/>
      <c r="H49" s="119" t="s">
        <v>42</v>
      </c>
      <c r="I49" s="24" t="s">
        <v>26</v>
      </c>
      <c r="J49" s="121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</row>
    <row r="50" spans="1:1025" s="2" customFormat="1" ht="15" customHeight="1" x14ac:dyDescent="0.2">
      <c r="A50" s="25" t="s">
        <v>5</v>
      </c>
      <c r="B50" s="190" t="s">
        <v>48</v>
      </c>
      <c r="C50" s="190"/>
      <c r="D50" s="190"/>
      <c r="E50" s="190"/>
      <c r="F50" s="190"/>
      <c r="G50" s="190"/>
      <c r="H50" s="80">
        <v>0.2</v>
      </c>
      <c r="I50" s="28">
        <f>H50*($H$38+$H$46)</f>
        <v>0</v>
      </c>
      <c r="J50" s="121"/>
      <c r="K50" s="29"/>
      <c r="L50" s="2" t="s">
        <v>135</v>
      </c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</row>
    <row r="51" spans="1:1025" s="2" customFormat="1" ht="15" customHeight="1" x14ac:dyDescent="0.2">
      <c r="A51" s="25" t="s">
        <v>7</v>
      </c>
      <c r="B51" s="190" t="s">
        <v>49</v>
      </c>
      <c r="C51" s="190"/>
      <c r="D51" s="190"/>
      <c r="E51" s="190"/>
      <c r="F51" s="190"/>
      <c r="G51" s="190"/>
      <c r="H51" s="80">
        <v>2.5000000000000001E-2</v>
      </c>
      <c r="I51" s="28">
        <f t="shared" ref="I51:I57" si="0">H51*($H$38+$H$46)</f>
        <v>0</v>
      </c>
      <c r="J51" s="121"/>
      <c r="K51" s="29"/>
      <c r="L51" s="2" t="s">
        <v>134</v>
      </c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</row>
    <row r="52" spans="1:1025" s="2" customFormat="1" ht="15" customHeight="1" x14ac:dyDescent="0.2">
      <c r="A52" s="65" t="s">
        <v>9</v>
      </c>
      <c r="B52" s="78" t="s">
        <v>50</v>
      </c>
      <c r="C52" s="79"/>
      <c r="D52" s="130" t="s">
        <v>175</v>
      </c>
      <c r="E52" s="131">
        <v>0</v>
      </c>
      <c r="F52" s="132" t="s">
        <v>176</v>
      </c>
      <c r="G52" s="131">
        <v>0</v>
      </c>
      <c r="H52" s="129">
        <f>E52*G52/100</f>
        <v>0</v>
      </c>
      <c r="I52" s="28">
        <f t="shared" si="0"/>
        <v>0</v>
      </c>
      <c r="J52" s="121"/>
      <c r="K52" s="29"/>
      <c r="L52" s="2" t="s">
        <v>136</v>
      </c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</row>
    <row r="53" spans="1:1025" s="2" customFormat="1" ht="15" customHeight="1" x14ac:dyDescent="0.2">
      <c r="A53" s="65" t="s">
        <v>11</v>
      </c>
      <c r="B53" s="190" t="s">
        <v>51</v>
      </c>
      <c r="C53" s="190"/>
      <c r="D53" s="190"/>
      <c r="E53" s="190"/>
      <c r="F53" s="190"/>
      <c r="G53" s="190"/>
      <c r="H53" s="80">
        <v>1.4999999999999999E-2</v>
      </c>
      <c r="I53" s="28">
        <f t="shared" si="0"/>
        <v>0</v>
      </c>
      <c r="J53" s="121"/>
      <c r="K53" s="29"/>
      <c r="L53" s="2" t="s">
        <v>137</v>
      </c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</row>
    <row r="54" spans="1:1025" s="2" customFormat="1" ht="15" customHeight="1" x14ac:dyDescent="0.2">
      <c r="A54" s="25" t="s">
        <v>31</v>
      </c>
      <c r="B54" s="190" t="s">
        <v>52</v>
      </c>
      <c r="C54" s="190"/>
      <c r="D54" s="190"/>
      <c r="E54" s="190"/>
      <c r="F54" s="190"/>
      <c r="G54" s="190"/>
      <c r="H54" s="81">
        <v>0.01</v>
      </c>
      <c r="I54" s="28">
        <f t="shared" si="0"/>
        <v>0</v>
      </c>
      <c r="J54" s="121"/>
      <c r="K54" s="29"/>
      <c r="L54" s="2" t="s">
        <v>138</v>
      </c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</row>
    <row r="55" spans="1:1025" s="2" customFormat="1" ht="15" customHeight="1" x14ac:dyDescent="0.2">
      <c r="A55" s="25" t="s">
        <v>33</v>
      </c>
      <c r="B55" s="190" t="s">
        <v>53</v>
      </c>
      <c r="C55" s="190"/>
      <c r="D55" s="190"/>
      <c r="E55" s="190"/>
      <c r="F55" s="190"/>
      <c r="G55" s="190"/>
      <c r="H55" s="80">
        <v>6.0000000000000001E-3</v>
      </c>
      <c r="I55" s="28">
        <f t="shared" si="0"/>
        <v>0</v>
      </c>
      <c r="J55" s="121"/>
      <c r="K55" s="29"/>
      <c r="L55" s="2" t="s">
        <v>139</v>
      </c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</row>
    <row r="56" spans="1:1025" s="2" customFormat="1" ht="15" customHeight="1" x14ac:dyDescent="0.2">
      <c r="A56" s="25" t="s">
        <v>35</v>
      </c>
      <c r="B56" s="190" t="s">
        <v>54</v>
      </c>
      <c r="C56" s="190"/>
      <c r="D56" s="190"/>
      <c r="E56" s="190"/>
      <c r="F56" s="190"/>
      <c r="G56" s="190"/>
      <c r="H56" s="80">
        <v>2E-3</v>
      </c>
      <c r="I56" s="28">
        <f t="shared" si="0"/>
        <v>0</v>
      </c>
      <c r="J56" s="121"/>
      <c r="K56" s="29"/>
      <c r="L56" s="2" t="s">
        <v>140</v>
      </c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</row>
    <row r="57" spans="1:1025" s="2" customFormat="1" ht="15" customHeight="1" x14ac:dyDescent="0.2">
      <c r="A57" s="25" t="s">
        <v>55</v>
      </c>
      <c r="B57" s="190" t="s">
        <v>56</v>
      </c>
      <c r="C57" s="190"/>
      <c r="D57" s="190"/>
      <c r="E57" s="190"/>
      <c r="F57" s="190"/>
      <c r="G57" s="190"/>
      <c r="H57" s="81">
        <v>0.08</v>
      </c>
      <c r="I57" s="28">
        <f t="shared" si="0"/>
        <v>0</v>
      </c>
      <c r="J57" s="121"/>
      <c r="K57" s="29"/>
      <c r="L57" s="2" t="s">
        <v>141</v>
      </c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</row>
    <row r="58" spans="1:1025" s="2" customFormat="1" ht="15" customHeight="1" x14ac:dyDescent="0.2">
      <c r="A58" s="213" t="s">
        <v>57</v>
      </c>
      <c r="B58" s="213"/>
      <c r="C58" s="213"/>
      <c r="D58" s="213"/>
      <c r="E58" s="213"/>
      <c r="F58" s="213"/>
      <c r="G58" s="213"/>
      <c r="H58" s="30">
        <f>SUM(H50:H57)</f>
        <v>0.33800000000000002</v>
      </c>
      <c r="I58" s="120">
        <f>SUM(I50:I57)</f>
        <v>0</v>
      </c>
      <c r="J58" s="121"/>
      <c r="K58" s="29"/>
      <c r="L58" s="2" t="s">
        <v>142</v>
      </c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</row>
    <row r="59" spans="1:1025" s="2" customFormat="1" ht="15" customHeight="1" x14ac:dyDescent="0.2">
      <c r="A59" s="215"/>
      <c r="B59" s="215"/>
      <c r="C59" s="215"/>
      <c r="D59" s="215"/>
      <c r="E59" s="215"/>
      <c r="F59" s="215"/>
      <c r="G59" s="215"/>
      <c r="H59" s="215"/>
      <c r="I59" s="215"/>
      <c r="J59" s="121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</row>
    <row r="60" spans="1:1025" s="2" customFormat="1" ht="15" customHeight="1" x14ac:dyDescent="0.2">
      <c r="A60" s="223" t="s">
        <v>58</v>
      </c>
      <c r="B60" s="224"/>
      <c r="C60" s="224"/>
      <c r="D60" s="224"/>
      <c r="E60" s="224"/>
      <c r="F60" s="224"/>
      <c r="G60" s="224"/>
      <c r="H60" s="224"/>
      <c r="I60" s="225"/>
      <c r="J60" s="121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</row>
    <row r="61" spans="1:1025" s="2" customFormat="1" ht="15" customHeight="1" thickBot="1" x14ac:dyDescent="0.25">
      <c r="A61" s="119" t="s">
        <v>59</v>
      </c>
      <c r="B61" s="196" t="s">
        <v>60</v>
      </c>
      <c r="C61" s="196"/>
      <c r="D61" s="196"/>
      <c r="E61" s="196"/>
      <c r="F61" s="196"/>
      <c r="G61" s="196"/>
      <c r="H61" s="213" t="s">
        <v>26</v>
      </c>
      <c r="I61" s="213"/>
      <c r="J61" s="31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</row>
    <row r="62" spans="1:1025" s="2" customFormat="1" ht="15" customHeight="1" thickBot="1" x14ac:dyDescent="0.25">
      <c r="A62" s="226" t="s">
        <v>5</v>
      </c>
      <c r="B62" s="226" t="s">
        <v>125</v>
      </c>
      <c r="C62" s="25" t="s">
        <v>124</v>
      </c>
      <c r="D62" s="25" t="s">
        <v>123</v>
      </c>
      <c r="E62" s="25" t="s">
        <v>122</v>
      </c>
      <c r="F62" s="25" t="s">
        <v>121</v>
      </c>
      <c r="G62" s="25" t="s">
        <v>128</v>
      </c>
      <c r="H62" s="228">
        <f>IF(C63="N",0,(D63*E63*F63)-G63)</f>
        <v>0</v>
      </c>
      <c r="I62" s="229"/>
      <c r="J62" s="19"/>
      <c r="L62" s="2" t="s">
        <v>144</v>
      </c>
      <c r="AA62" s="216"/>
      <c r="AB62" s="217"/>
      <c r="AC62" s="216"/>
      <c r="AD62" s="217"/>
      <c r="AE62" s="216"/>
      <c r="AF62" s="217"/>
      <c r="AG62" s="216"/>
      <c r="AH62" s="217"/>
      <c r="AI62" s="218"/>
      <c r="AJ62" s="219"/>
      <c r="AK62" s="219"/>
      <c r="AL62" s="220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</row>
    <row r="63" spans="1:1025" s="2" customFormat="1" ht="15" customHeight="1" x14ac:dyDescent="0.2">
      <c r="A63" s="227"/>
      <c r="B63" s="227"/>
      <c r="C63" s="25" t="s">
        <v>223</v>
      </c>
      <c r="D63" s="32">
        <v>4.05</v>
      </c>
      <c r="E63" s="288"/>
      <c r="F63" s="25">
        <v>15</v>
      </c>
      <c r="G63" s="133">
        <f>H31*0.06</f>
        <v>0</v>
      </c>
      <c r="H63" s="221">
        <f>IF(H62&gt;=0,H62,0)</f>
        <v>0</v>
      </c>
      <c r="I63" s="222"/>
      <c r="J63" s="19"/>
      <c r="L63" s="2" t="s">
        <v>143</v>
      </c>
      <c r="AA63" s="83"/>
      <c r="AB63" s="84"/>
      <c r="AC63" s="85"/>
      <c r="AD63" s="86"/>
      <c r="AE63" s="87"/>
      <c r="AF63" s="86"/>
      <c r="AG63" s="87"/>
      <c r="AH63" s="86"/>
      <c r="AI63" s="87"/>
      <c r="AJ63" s="86"/>
      <c r="AK63" s="87"/>
      <c r="AL63" s="86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</row>
    <row r="64" spans="1:1025" s="2" customFormat="1" ht="15" customHeight="1" x14ac:dyDescent="0.2">
      <c r="A64" s="226" t="s">
        <v>7</v>
      </c>
      <c r="B64" s="233" t="s">
        <v>127</v>
      </c>
      <c r="C64" s="234"/>
      <c r="D64" s="25" t="s">
        <v>124</v>
      </c>
      <c r="E64" s="25" t="s">
        <v>123</v>
      </c>
      <c r="F64" s="25" t="s">
        <v>121</v>
      </c>
      <c r="G64" s="25" t="s">
        <v>128</v>
      </c>
      <c r="H64" s="237">
        <f>IF(D65="N",0,(E65*F65)-G65)</f>
        <v>0</v>
      </c>
      <c r="I64" s="238"/>
      <c r="J64" s="19"/>
      <c r="L64" s="2" t="s">
        <v>145</v>
      </c>
      <c r="AA64" s="88"/>
      <c r="AB64" s="89"/>
      <c r="AC64" s="88"/>
      <c r="AD64" s="90"/>
      <c r="AE64" s="88"/>
      <c r="AF64" s="90"/>
      <c r="AG64" s="88"/>
      <c r="AH64" s="90"/>
      <c r="AI64" s="88"/>
      <c r="AJ64" s="90"/>
      <c r="AK64" s="88"/>
      <c r="AL64" s="90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</row>
    <row r="65" spans="1:1025" s="2" customFormat="1" ht="15" customHeight="1" thickBot="1" x14ac:dyDescent="0.25">
      <c r="A65" s="227"/>
      <c r="B65" s="235"/>
      <c r="C65" s="236"/>
      <c r="D65" s="25" t="s">
        <v>223</v>
      </c>
      <c r="E65" s="133"/>
      <c r="F65" s="25">
        <v>15</v>
      </c>
      <c r="G65" s="133">
        <v>0</v>
      </c>
      <c r="H65" s="239"/>
      <c r="I65" s="240"/>
      <c r="J65" s="19"/>
      <c r="L65" s="2" t="s">
        <v>146</v>
      </c>
      <c r="AA65" s="91"/>
      <c r="AB65" s="92"/>
      <c r="AC65" s="91"/>
      <c r="AD65" s="93"/>
      <c r="AE65" s="91"/>
      <c r="AF65" s="93"/>
      <c r="AG65" s="91"/>
      <c r="AH65" s="93"/>
      <c r="AI65" s="91"/>
      <c r="AJ65" s="93"/>
      <c r="AK65" s="91"/>
      <c r="AL65" s="9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</row>
    <row r="66" spans="1:1025" s="2" customFormat="1" ht="15" customHeight="1" x14ac:dyDescent="0.2">
      <c r="A66" s="25" t="s">
        <v>9</v>
      </c>
      <c r="B66" s="230" t="s">
        <v>61</v>
      </c>
      <c r="C66" s="230"/>
      <c r="D66" s="230"/>
      <c r="E66" s="230"/>
      <c r="F66" s="230"/>
      <c r="G66" s="230"/>
      <c r="H66" s="231">
        <v>0</v>
      </c>
      <c r="I66" s="231"/>
      <c r="J66" s="33"/>
      <c r="L66" s="2" t="s">
        <v>147</v>
      </c>
      <c r="AA66" s="94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</row>
    <row r="67" spans="1:1025" s="2" customFormat="1" ht="15" customHeight="1" x14ac:dyDescent="0.2">
      <c r="A67" s="25" t="s">
        <v>11</v>
      </c>
      <c r="B67" s="230" t="s">
        <v>296</v>
      </c>
      <c r="C67" s="230"/>
      <c r="D67" s="230"/>
      <c r="E67" s="230"/>
      <c r="F67" s="230"/>
      <c r="G67" s="230"/>
      <c r="H67" s="231">
        <v>0</v>
      </c>
      <c r="I67" s="231"/>
      <c r="J67" s="19"/>
      <c r="L67" s="2" t="s">
        <v>209</v>
      </c>
      <c r="AA67" s="95"/>
      <c r="AB67" s="95"/>
      <c r="AC67" s="95"/>
      <c r="AD67" s="95"/>
      <c r="AE67" s="95"/>
      <c r="AF67" s="95"/>
      <c r="AG67" s="95"/>
      <c r="AH67" s="95"/>
      <c r="AI67" s="96"/>
      <c r="AJ67" s="95"/>
      <c r="AK67" s="95"/>
      <c r="AL67" s="95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</row>
    <row r="68" spans="1:1025" s="2" customFormat="1" ht="15" customHeight="1" x14ac:dyDescent="0.2">
      <c r="A68" s="25" t="s">
        <v>31</v>
      </c>
      <c r="B68" s="230" t="s">
        <v>296</v>
      </c>
      <c r="C68" s="230"/>
      <c r="D68" s="230"/>
      <c r="E68" s="230"/>
      <c r="F68" s="230"/>
      <c r="G68" s="230"/>
      <c r="H68" s="231">
        <v>0</v>
      </c>
      <c r="I68" s="231"/>
      <c r="J68" s="19"/>
      <c r="L68" s="2" t="s">
        <v>209</v>
      </c>
      <c r="AA68" s="95"/>
      <c r="AB68" s="95"/>
      <c r="AC68" s="95"/>
      <c r="AD68" s="95"/>
      <c r="AE68" s="95"/>
      <c r="AF68" s="95"/>
      <c r="AG68" s="95"/>
      <c r="AH68" s="95"/>
      <c r="AI68" s="96"/>
      <c r="AJ68" s="95"/>
      <c r="AK68" s="95"/>
      <c r="AL68" s="95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</row>
    <row r="69" spans="1:1025" s="2" customFormat="1" ht="15" customHeight="1" x14ac:dyDescent="0.2">
      <c r="A69" s="213" t="s">
        <v>44</v>
      </c>
      <c r="B69" s="213"/>
      <c r="C69" s="213"/>
      <c r="D69" s="213"/>
      <c r="E69" s="213"/>
      <c r="F69" s="213"/>
      <c r="G69" s="213"/>
      <c r="H69" s="214">
        <f>SUM(H63:I68)</f>
        <v>0</v>
      </c>
      <c r="I69" s="214"/>
      <c r="J69" s="23"/>
      <c r="L69" s="2" t="s">
        <v>159</v>
      </c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</row>
    <row r="70" spans="1:1025" s="2" customFormat="1" ht="15" customHeight="1" x14ac:dyDescent="0.2">
      <c r="A70" s="177"/>
      <c r="B70" s="177"/>
      <c r="C70" s="177"/>
      <c r="D70" s="177"/>
      <c r="E70" s="177"/>
      <c r="F70" s="177"/>
      <c r="G70" s="177"/>
      <c r="H70" s="177"/>
      <c r="I70" s="177"/>
      <c r="J70" s="2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</row>
    <row r="71" spans="1:1025" s="2" customFormat="1" ht="15" customHeight="1" x14ac:dyDescent="0.2">
      <c r="A71" s="232" t="s">
        <v>62</v>
      </c>
      <c r="B71" s="232"/>
      <c r="C71" s="232"/>
      <c r="D71" s="232"/>
      <c r="E71" s="232"/>
      <c r="F71" s="232"/>
      <c r="G71" s="232"/>
      <c r="H71" s="232"/>
      <c r="I71" s="232"/>
      <c r="J71" s="2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</row>
    <row r="72" spans="1:1025" s="2" customFormat="1" ht="15" customHeight="1" x14ac:dyDescent="0.2">
      <c r="A72" s="243"/>
      <c r="B72" s="243"/>
      <c r="C72" s="243"/>
      <c r="D72" s="243"/>
      <c r="E72" s="243"/>
      <c r="F72" s="243"/>
      <c r="G72" s="243"/>
      <c r="H72" s="243"/>
      <c r="I72" s="243"/>
      <c r="J72" s="2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</row>
    <row r="73" spans="1:1025" s="2" customFormat="1" ht="15" customHeight="1" x14ac:dyDescent="0.2">
      <c r="A73" s="122">
        <v>2</v>
      </c>
      <c r="B73" s="244" t="s">
        <v>63</v>
      </c>
      <c r="C73" s="244"/>
      <c r="D73" s="244"/>
      <c r="E73" s="244"/>
      <c r="F73" s="244"/>
      <c r="G73" s="244"/>
      <c r="H73" s="245" t="s">
        <v>26</v>
      </c>
      <c r="I73" s="245"/>
      <c r="J73" s="2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</row>
    <row r="74" spans="1:1025" s="2" customFormat="1" ht="15" customHeight="1" x14ac:dyDescent="0.2">
      <c r="A74" s="27" t="s">
        <v>40</v>
      </c>
      <c r="B74" s="230" t="s">
        <v>64</v>
      </c>
      <c r="C74" s="230"/>
      <c r="D74" s="230"/>
      <c r="E74" s="230"/>
      <c r="F74" s="230"/>
      <c r="G74" s="230"/>
      <c r="H74" s="241">
        <f>H46</f>
        <v>0</v>
      </c>
      <c r="I74" s="241"/>
      <c r="J74" s="23"/>
      <c r="L74" s="2" t="s">
        <v>148</v>
      </c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</row>
    <row r="75" spans="1:1025" s="2" customFormat="1" ht="15" customHeight="1" x14ac:dyDescent="0.2">
      <c r="A75" s="27" t="s">
        <v>46</v>
      </c>
      <c r="B75" s="230" t="s">
        <v>47</v>
      </c>
      <c r="C75" s="230"/>
      <c r="D75" s="230"/>
      <c r="E75" s="230"/>
      <c r="F75" s="230"/>
      <c r="G75" s="230"/>
      <c r="H75" s="241">
        <f>I58</f>
        <v>0</v>
      </c>
      <c r="I75" s="241"/>
      <c r="J75" s="23"/>
      <c r="L75" s="2" t="s">
        <v>149</v>
      </c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</row>
    <row r="76" spans="1:1025" s="2" customFormat="1" ht="15" customHeight="1" x14ac:dyDescent="0.2">
      <c r="A76" s="27" t="s">
        <v>59</v>
      </c>
      <c r="B76" s="230" t="s">
        <v>60</v>
      </c>
      <c r="C76" s="230"/>
      <c r="D76" s="230"/>
      <c r="E76" s="230"/>
      <c r="F76" s="230"/>
      <c r="G76" s="230"/>
      <c r="H76" s="241">
        <f>H69</f>
        <v>0</v>
      </c>
      <c r="I76" s="241"/>
      <c r="J76" s="23"/>
      <c r="L76" s="2" t="s">
        <v>150</v>
      </c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</row>
    <row r="77" spans="1:1025" s="2" customFormat="1" ht="15" customHeight="1" x14ac:dyDescent="0.2">
      <c r="A77" s="213" t="s">
        <v>44</v>
      </c>
      <c r="B77" s="213"/>
      <c r="C77" s="213"/>
      <c r="D77" s="213"/>
      <c r="E77" s="213"/>
      <c r="F77" s="213"/>
      <c r="G77" s="213"/>
      <c r="H77" s="214">
        <f>SUM(H74:I76)</f>
        <v>0</v>
      </c>
      <c r="I77" s="214"/>
      <c r="J77" s="23"/>
      <c r="L77" s="2" t="s">
        <v>151</v>
      </c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</row>
    <row r="78" spans="1:1025" s="2" customFormat="1" ht="15" customHeight="1" x14ac:dyDescent="0.2">
      <c r="A78" s="242"/>
      <c r="B78" s="242"/>
      <c r="C78" s="242"/>
      <c r="D78" s="242"/>
      <c r="E78" s="242"/>
      <c r="F78" s="242"/>
      <c r="G78" s="242"/>
      <c r="H78" s="242"/>
      <c r="I78" s="242"/>
      <c r="J78" s="2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</row>
    <row r="79" spans="1:1025" s="2" customFormat="1" ht="15" customHeight="1" x14ac:dyDescent="0.2">
      <c r="A79" s="203" t="s">
        <v>297</v>
      </c>
      <c r="B79" s="204"/>
      <c r="C79" s="204"/>
      <c r="D79" s="204"/>
      <c r="E79" s="204"/>
      <c r="F79" s="204"/>
      <c r="G79" s="204"/>
      <c r="H79" s="204"/>
      <c r="I79" s="205"/>
      <c r="J79" s="2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</row>
    <row r="80" spans="1:1025" s="2" customFormat="1" ht="15" customHeight="1" x14ac:dyDescent="0.2">
      <c r="A80" s="119">
        <v>3</v>
      </c>
      <c r="B80" s="196" t="s">
        <v>65</v>
      </c>
      <c r="C80" s="196"/>
      <c r="D80" s="196"/>
      <c r="E80" s="196"/>
      <c r="F80" s="196"/>
      <c r="G80" s="196"/>
      <c r="H80" s="119" t="s">
        <v>42</v>
      </c>
      <c r="I80" s="24" t="s">
        <v>26</v>
      </c>
      <c r="J80" s="2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</row>
    <row r="81" spans="1:1025" s="2" customFormat="1" ht="15" customHeight="1" x14ac:dyDescent="0.2">
      <c r="A81" s="25" t="s">
        <v>5</v>
      </c>
      <c r="B81" s="190" t="s">
        <v>66</v>
      </c>
      <c r="C81" s="190"/>
      <c r="D81" s="190"/>
      <c r="E81" s="190"/>
      <c r="F81" s="190"/>
      <c r="G81" s="190"/>
      <c r="H81" s="77">
        <f>(1/12)*0.055</f>
        <v>4.5833333333333334E-3</v>
      </c>
      <c r="I81" s="28">
        <f t="shared" ref="I81:I86" si="1">H81*$H$38</f>
        <v>0</v>
      </c>
      <c r="J81" s="23"/>
      <c r="L81" s="2" t="s">
        <v>194</v>
      </c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</row>
    <row r="82" spans="1:1025" s="2" customFormat="1" ht="15" customHeight="1" x14ac:dyDescent="0.2">
      <c r="A82" s="25" t="s">
        <v>7</v>
      </c>
      <c r="B82" s="190" t="s">
        <v>67</v>
      </c>
      <c r="C82" s="190"/>
      <c r="D82" s="190"/>
      <c r="E82" s="190"/>
      <c r="F82" s="190"/>
      <c r="G82" s="190"/>
      <c r="H82" s="77">
        <v>2.9999999999999997E-4</v>
      </c>
      <c r="I82" s="28">
        <f t="shared" si="1"/>
        <v>0</v>
      </c>
      <c r="J82" s="23"/>
      <c r="L82" s="2" t="s">
        <v>195</v>
      </c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</row>
    <row r="83" spans="1:1025" s="2" customFormat="1" ht="15" customHeight="1" x14ac:dyDescent="0.2">
      <c r="A83" s="25" t="s">
        <v>9</v>
      </c>
      <c r="B83" s="190" t="s">
        <v>68</v>
      </c>
      <c r="C83" s="190"/>
      <c r="D83" s="190"/>
      <c r="E83" s="190"/>
      <c r="F83" s="190"/>
      <c r="G83" s="190"/>
      <c r="H83" s="77">
        <v>0.02</v>
      </c>
      <c r="I83" s="28">
        <f t="shared" si="1"/>
        <v>0</v>
      </c>
      <c r="J83" s="23"/>
      <c r="K83" s="34"/>
      <c r="L83" s="2" t="s">
        <v>205</v>
      </c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</row>
    <row r="84" spans="1:1025" s="2" customFormat="1" ht="15" customHeight="1" x14ac:dyDescent="0.2">
      <c r="A84" s="25" t="s">
        <v>11</v>
      </c>
      <c r="B84" s="190" t="s">
        <v>69</v>
      </c>
      <c r="C84" s="190"/>
      <c r="D84" s="190"/>
      <c r="E84" s="190"/>
      <c r="F84" s="190"/>
      <c r="G84" s="190"/>
      <c r="H84" s="77">
        <v>1.9400000000000001E-2</v>
      </c>
      <c r="I84" s="28">
        <f t="shared" si="1"/>
        <v>0</v>
      </c>
      <c r="J84" s="23"/>
      <c r="L84" s="2" t="s">
        <v>196</v>
      </c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</row>
    <row r="85" spans="1:1025" s="2" customFormat="1" ht="15" customHeight="1" x14ac:dyDescent="0.2">
      <c r="A85" s="25" t="s">
        <v>31</v>
      </c>
      <c r="B85" s="190" t="s">
        <v>70</v>
      </c>
      <c r="C85" s="190"/>
      <c r="D85" s="190"/>
      <c r="E85" s="190"/>
      <c r="F85" s="190"/>
      <c r="G85" s="190"/>
      <c r="H85" s="77">
        <f>H84*H58</f>
        <v>6.5572000000000009E-3</v>
      </c>
      <c r="I85" s="28">
        <f t="shared" si="1"/>
        <v>0</v>
      </c>
      <c r="J85" s="23"/>
      <c r="L85" s="2" t="s">
        <v>177</v>
      </c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</row>
    <row r="86" spans="1:1025" s="2" customFormat="1" ht="15" customHeight="1" x14ac:dyDescent="0.2">
      <c r="A86" s="25" t="s">
        <v>33</v>
      </c>
      <c r="B86" s="190" t="s">
        <v>71</v>
      </c>
      <c r="C86" s="190"/>
      <c r="D86" s="190"/>
      <c r="E86" s="190"/>
      <c r="F86" s="190"/>
      <c r="G86" s="190"/>
      <c r="H86" s="77">
        <v>0.02</v>
      </c>
      <c r="I86" s="28">
        <f t="shared" si="1"/>
        <v>0</v>
      </c>
      <c r="J86" s="23"/>
      <c r="L86" s="2" t="s">
        <v>206</v>
      </c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  <c r="AMK86" s="3"/>
    </row>
    <row r="87" spans="1:1025" s="2" customFormat="1" ht="15" customHeight="1" x14ac:dyDescent="0.2">
      <c r="A87" s="213" t="s">
        <v>44</v>
      </c>
      <c r="B87" s="213"/>
      <c r="C87" s="213"/>
      <c r="D87" s="213"/>
      <c r="E87" s="213"/>
      <c r="F87" s="213"/>
      <c r="G87" s="213"/>
      <c r="H87" s="246">
        <f>SUM(I81:I86)</f>
        <v>0</v>
      </c>
      <c r="I87" s="246"/>
      <c r="J87" s="23"/>
      <c r="L87" s="2" t="s">
        <v>152</v>
      </c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</row>
    <row r="88" spans="1:1025" s="2" customFormat="1" ht="15" customHeight="1" x14ac:dyDescent="0.2">
      <c r="A88" s="215"/>
      <c r="B88" s="215"/>
      <c r="C88" s="215"/>
      <c r="D88" s="215"/>
      <c r="E88" s="215"/>
      <c r="F88" s="215"/>
      <c r="G88" s="215"/>
      <c r="H88" s="215"/>
      <c r="I88" s="215"/>
      <c r="J88" s="2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</row>
    <row r="89" spans="1:1025" s="2" customFormat="1" ht="15" customHeight="1" x14ac:dyDescent="0.2">
      <c r="A89" s="203" t="s">
        <v>72</v>
      </c>
      <c r="B89" s="204"/>
      <c r="C89" s="204"/>
      <c r="D89" s="204"/>
      <c r="E89" s="204"/>
      <c r="F89" s="204"/>
      <c r="G89" s="204"/>
      <c r="H89" s="204"/>
      <c r="I89" s="205"/>
      <c r="J89" s="2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</row>
    <row r="90" spans="1:1025" s="2" customFormat="1" ht="15" customHeight="1" x14ac:dyDescent="0.2">
      <c r="A90" s="223" t="s">
        <v>73</v>
      </c>
      <c r="B90" s="224"/>
      <c r="C90" s="224"/>
      <c r="D90" s="224"/>
      <c r="E90" s="224"/>
      <c r="F90" s="224"/>
      <c r="G90" s="224"/>
      <c r="H90" s="224"/>
      <c r="I90" s="225"/>
      <c r="J90" s="2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</row>
    <row r="91" spans="1:1025" s="2" customFormat="1" ht="15" customHeight="1" x14ac:dyDescent="0.2">
      <c r="A91" s="119" t="s">
        <v>74</v>
      </c>
      <c r="B91" s="196" t="s">
        <v>185</v>
      </c>
      <c r="C91" s="196"/>
      <c r="D91" s="196"/>
      <c r="E91" s="196"/>
      <c r="F91" s="196"/>
      <c r="G91" s="196"/>
      <c r="H91" s="119" t="s">
        <v>42</v>
      </c>
      <c r="I91" s="119" t="s">
        <v>26</v>
      </c>
      <c r="J91" s="2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</row>
    <row r="92" spans="1:1025" s="2" customFormat="1" ht="15" customHeight="1" x14ac:dyDescent="0.2">
      <c r="A92" s="25" t="s">
        <v>5</v>
      </c>
      <c r="B92" s="190" t="s">
        <v>186</v>
      </c>
      <c r="C92" s="190"/>
      <c r="D92" s="190"/>
      <c r="E92" s="190"/>
      <c r="F92" s="190"/>
      <c r="G92" s="190"/>
      <c r="H92" s="127">
        <v>0</v>
      </c>
      <c r="I92" s="26">
        <f>H92*$H$38</f>
        <v>0</v>
      </c>
      <c r="J92" s="23"/>
      <c r="L92" s="2" t="s">
        <v>197</v>
      </c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</row>
    <row r="93" spans="1:1025" s="2" customFormat="1" ht="15" customHeight="1" x14ac:dyDescent="0.2">
      <c r="A93" s="25" t="s">
        <v>7</v>
      </c>
      <c r="B93" s="190" t="s">
        <v>187</v>
      </c>
      <c r="C93" s="190"/>
      <c r="D93" s="190"/>
      <c r="E93" s="190"/>
      <c r="F93" s="190"/>
      <c r="G93" s="190"/>
      <c r="H93" s="287">
        <v>0</v>
      </c>
      <c r="I93" s="26">
        <f>H93*$H$38</f>
        <v>0</v>
      </c>
      <c r="J93" s="23"/>
      <c r="L93" s="2" t="s">
        <v>198</v>
      </c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</row>
    <row r="94" spans="1:1025" s="2" customFormat="1" ht="15" customHeight="1" x14ac:dyDescent="0.2">
      <c r="A94" s="25" t="s">
        <v>9</v>
      </c>
      <c r="B94" s="190" t="s">
        <v>188</v>
      </c>
      <c r="C94" s="190"/>
      <c r="D94" s="190"/>
      <c r="E94" s="190"/>
      <c r="F94" s="190"/>
      <c r="G94" s="190"/>
      <c r="H94" s="287">
        <v>0</v>
      </c>
      <c r="I94" s="26">
        <f t="shared" ref="I94:I97" si="2">H94*$H$38</f>
        <v>0</v>
      </c>
      <c r="J94" s="23"/>
      <c r="L94" s="2" t="s">
        <v>153</v>
      </c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</row>
    <row r="95" spans="1:1025" s="2" customFormat="1" ht="15" customHeight="1" x14ac:dyDescent="0.2">
      <c r="A95" s="25" t="s">
        <v>11</v>
      </c>
      <c r="B95" s="190" t="s">
        <v>189</v>
      </c>
      <c r="C95" s="190"/>
      <c r="D95" s="190"/>
      <c r="E95" s="190"/>
      <c r="F95" s="190"/>
      <c r="G95" s="190"/>
      <c r="H95" s="287">
        <v>0</v>
      </c>
      <c r="I95" s="26">
        <f t="shared" si="2"/>
        <v>0</v>
      </c>
      <c r="J95" s="23"/>
      <c r="L95" s="2" t="s">
        <v>199</v>
      </c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</row>
    <row r="96" spans="1:1025" s="2" customFormat="1" ht="15" customHeight="1" x14ac:dyDescent="0.2">
      <c r="A96" s="25" t="s">
        <v>31</v>
      </c>
      <c r="B96" s="190" t="s">
        <v>190</v>
      </c>
      <c r="C96" s="190"/>
      <c r="D96" s="190"/>
      <c r="E96" s="190"/>
      <c r="F96" s="190"/>
      <c r="G96" s="190"/>
      <c r="H96" s="127">
        <v>0</v>
      </c>
      <c r="I96" s="26">
        <f t="shared" si="2"/>
        <v>0</v>
      </c>
      <c r="J96" s="23"/>
      <c r="L96" s="2" t="s">
        <v>200</v>
      </c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</row>
    <row r="97" spans="1:1025" s="2" customFormat="1" ht="15" customHeight="1" x14ac:dyDescent="0.2">
      <c r="A97" s="25" t="s">
        <v>33</v>
      </c>
      <c r="B97" s="190" t="s">
        <v>191</v>
      </c>
      <c r="C97" s="190"/>
      <c r="D97" s="190"/>
      <c r="E97" s="190"/>
      <c r="F97" s="190"/>
      <c r="G97" s="190"/>
      <c r="H97" s="287"/>
      <c r="I97" s="26">
        <f t="shared" si="2"/>
        <v>0</v>
      </c>
      <c r="J97" s="2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</row>
    <row r="98" spans="1:1025" s="2" customFormat="1" ht="15" customHeight="1" x14ac:dyDescent="0.2">
      <c r="A98" s="245" t="s">
        <v>44</v>
      </c>
      <c r="B98" s="245"/>
      <c r="C98" s="245"/>
      <c r="D98" s="245"/>
      <c r="E98" s="245"/>
      <c r="F98" s="245"/>
      <c r="G98" s="245"/>
      <c r="H98" s="36">
        <f>SUM(H92:H97)</f>
        <v>0</v>
      </c>
      <c r="I98" s="37">
        <f>SUM(I92:I97)</f>
        <v>0</v>
      </c>
      <c r="J98" s="23"/>
      <c r="L98" s="2" t="s">
        <v>152</v>
      </c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</row>
    <row r="99" spans="1:1025" s="2" customFormat="1" ht="15" customHeight="1" x14ac:dyDescent="0.2">
      <c r="A99" s="242"/>
      <c r="B99" s="242"/>
      <c r="C99" s="242"/>
      <c r="D99" s="242"/>
      <c r="E99" s="242"/>
      <c r="F99" s="242"/>
      <c r="G99" s="242"/>
      <c r="H99" s="242"/>
      <c r="I99" s="242"/>
      <c r="J99" s="2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</row>
    <row r="100" spans="1:1025" s="2" customFormat="1" ht="15" customHeight="1" x14ac:dyDescent="0.2">
      <c r="A100" s="223" t="s">
        <v>76</v>
      </c>
      <c r="B100" s="224"/>
      <c r="C100" s="224"/>
      <c r="D100" s="224"/>
      <c r="E100" s="224"/>
      <c r="F100" s="224"/>
      <c r="G100" s="224"/>
      <c r="H100" s="224"/>
      <c r="I100" s="225"/>
      <c r="J100" s="2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</row>
    <row r="101" spans="1:1025" s="2" customFormat="1" ht="15" customHeight="1" x14ac:dyDescent="0.2">
      <c r="A101" s="119" t="s">
        <v>77</v>
      </c>
      <c r="B101" s="196" t="s">
        <v>192</v>
      </c>
      <c r="C101" s="196"/>
      <c r="D101" s="196"/>
      <c r="E101" s="196"/>
      <c r="F101" s="196"/>
      <c r="G101" s="196"/>
      <c r="H101" s="119" t="s">
        <v>42</v>
      </c>
      <c r="I101" s="119" t="s">
        <v>26</v>
      </c>
      <c r="J101" s="23"/>
      <c r="M101" s="2" t="s">
        <v>129</v>
      </c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</row>
    <row r="102" spans="1:1025" s="2" customFormat="1" ht="15" customHeight="1" x14ac:dyDescent="0.2">
      <c r="A102" s="25" t="s">
        <v>5</v>
      </c>
      <c r="B102" s="190" t="s">
        <v>201</v>
      </c>
      <c r="C102" s="190"/>
      <c r="D102" s="190"/>
      <c r="E102" s="190"/>
      <c r="F102" s="190"/>
      <c r="G102" s="190"/>
      <c r="H102" s="35"/>
      <c r="I102" s="26">
        <f>(H31+H32+H33)*H102</f>
        <v>0</v>
      </c>
      <c r="J102" s="2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</row>
    <row r="103" spans="1:1025" s="2" customFormat="1" ht="15" customHeight="1" x14ac:dyDescent="0.2">
      <c r="A103" s="213" t="s">
        <v>44</v>
      </c>
      <c r="B103" s="213"/>
      <c r="C103" s="213"/>
      <c r="D103" s="213"/>
      <c r="E103" s="213"/>
      <c r="F103" s="213"/>
      <c r="G103" s="213"/>
      <c r="H103" s="214">
        <f>SUM(I99:I102)</f>
        <v>0</v>
      </c>
      <c r="I103" s="214"/>
      <c r="J103" s="2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</row>
    <row r="104" spans="1:1025" s="2" customFormat="1" ht="15" customHeight="1" x14ac:dyDescent="0.2">
      <c r="A104" s="177"/>
      <c r="B104" s="177"/>
      <c r="C104" s="177"/>
      <c r="D104" s="177"/>
      <c r="E104" s="177"/>
      <c r="F104" s="177"/>
      <c r="G104" s="177"/>
      <c r="H104" s="177"/>
      <c r="I104" s="177"/>
      <c r="J104" s="2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  <c r="AMK104" s="3"/>
    </row>
    <row r="105" spans="1:1025" s="2" customFormat="1" ht="15" customHeight="1" x14ac:dyDescent="0.2">
      <c r="A105" s="232" t="s">
        <v>78</v>
      </c>
      <c r="B105" s="232"/>
      <c r="C105" s="232"/>
      <c r="D105" s="232"/>
      <c r="E105" s="232"/>
      <c r="F105" s="232"/>
      <c r="G105" s="232"/>
      <c r="H105" s="232"/>
      <c r="I105" s="232"/>
      <c r="J105" s="2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  <c r="AMK105" s="3"/>
    </row>
    <row r="106" spans="1:1025" s="2" customFormat="1" ht="15" customHeight="1" x14ac:dyDescent="0.2">
      <c r="A106" s="243"/>
      <c r="B106" s="243"/>
      <c r="C106" s="243"/>
      <c r="D106" s="243"/>
      <c r="E106" s="243"/>
      <c r="F106" s="243"/>
      <c r="G106" s="243"/>
      <c r="H106" s="243"/>
      <c r="I106" s="243"/>
      <c r="J106" s="2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  <c r="AMK106" s="3"/>
    </row>
    <row r="107" spans="1:1025" s="2" customFormat="1" ht="15" customHeight="1" x14ac:dyDescent="0.2">
      <c r="A107" s="122">
        <v>4</v>
      </c>
      <c r="B107" s="244" t="s">
        <v>63</v>
      </c>
      <c r="C107" s="244"/>
      <c r="D107" s="244"/>
      <c r="E107" s="244"/>
      <c r="F107" s="244"/>
      <c r="G107" s="244"/>
      <c r="H107" s="245" t="s">
        <v>26</v>
      </c>
      <c r="I107" s="245"/>
      <c r="J107" s="2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</row>
    <row r="108" spans="1:1025" s="2" customFormat="1" ht="15" customHeight="1" x14ac:dyDescent="0.2">
      <c r="A108" s="27" t="s">
        <v>74</v>
      </c>
      <c r="B108" s="230" t="s">
        <v>193</v>
      </c>
      <c r="C108" s="230"/>
      <c r="D108" s="230"/>
      <c r="E108" s="230"/>
      <c r="F108" s="230"/>
      <c r="G108" s="230"/>
      <c r="H108" s="198">
        <f>I98</f>
        <v>0</v>
      </c>
      <c r="I108" s="198"/>
      <c r="J108" s="23"/>
      <c r="L108" s="2" t="s">
        <v>154</v>
      </c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</row>
    <row r="109" spans="1:1025" s="2" customFormat="1" ht="15" customHeight="1" x14ac:dyDescent="0.2">
      <c r="A109" s="27" t="s">
        <v>77</v>
      </c>
      <c r="B109" s="230" t="s">
        <v>192</v>
      </c>
      <c r="C109" s="230"/>
      <c r="D109" s="230"/>
      <c r="E109" s="230"/>
      <c r="F109" s="230"/>
      <c r="G109" s="230"/>
      <c r="H109" s="198">
        <f>H103</f>
        <v>0</v>
      </c>
      <c r="I109" s="198"/>
      <c r="J109" s="23"/>
      <c r="L109" s="2" t="s">
        <v>155</v>
      </c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</row>
    <row r="110" spans="1:1025" s="2" customFormat="1" ht="15" customHeight="1" x14ac:dyDescent="0.2">
      <c r="A110" s="213" t="s">
        <v>44</v>
      </c>
      <c r="B110" s="213"/>
      <c r="C110" s="213"/>
      <c r="D110" s="213"/>
      <c r="E110" s="213"/>
      <c r="F110" s="213"/>
      <c r="G110" s="213"/>
      <c r="H110" s="214">
        <f>SUM(H108:I109)</f>
        <v>0</v>
      </c>
      <c r="I110" s="214"/>
      <c r="J110" s="2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</row>
    <row r="111" spans="1:1025" s="3" customFormat="1" ht="15" customHeight="1" x14ac:dyDescent="0.2">
      <c r="A111" s="242"/>
      <c r="B111" s="242"/>
      <c r="C111" s="242"/>
      <c r="D111" s="242"/>
      <c r="E111" s="242"/>
      <c r="F111" s="242"/>
      <c r="G111" s="242"/>
      <c r="H111" s="242"/>
      <c r="I111" s="242"/>
      <c r="J111" s="12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1025" s="3" customFormat="1" ht="15" customHeight="1" x14ac:dyDescent="0.2">
      <c r="A112" s="203" t="s">
        <v>79</v>
      </c>
      <c r="B112" s="204"/>
      <c r="C112" s="204"/>
      <c r="D112" s="204"/>
      <c r="E112" s="204"/>
      <c r="F112" s="204"/>
      <c r="G112" s="204"/>
      <c r="H112" s="204"/>
      <c r="I112" s="205"/>
      <c r="J112" s="1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s="3" customFormat="1" ht="15" customHeight="1" x14ac:dyDescent="0.2">
      <c r="A113" s="119">
        <v>5</v>
      </c>
      <c r="B113" s="196" t="s">
        <v>80</v>
      </c>
      <c r="C113" s="196"/>
      <c r="D113" s="196"/>
      <c r="E113" s="196"/>
      <c r="F113" s="196"/>
      <c r="G113" s="196"/>
      <c r="H113" s="213" t="s">
        <v>26</v>
      </c>
      <c r="I113" s="213"/>
      <c r="J113" s="31"/>
      <c r="K113" s="2"/>
      <c r="L113" s="7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s="3" customFormat="1" ht="15" customHeight="1" x14ac:dyDescent="0.2">
      <c r="A114" s="27" t="s">
        <v>5</v>
      </c>
      <c r="B114" s="230" t="s">
        <v>81</v>
      </c>
      <c r="C114" s="230"/>
      <c r="D114" s="230"/>
      <c r="E114" s="230"/>
      <c r="F114" s="230"/>
      <c r="G114" s="230"/>
      <c r="H114" s="247">
        <f>'Detalhamento Uniformes e EPIs'!$E$7/6</f>
        <v>0</v>
      </c>
      <c r="I114" s="247"/>
      <c r="J114" s="19"/>
      <c r="K114" s="2"/>
      <c r="L114" s="72" t="s">
        <v>156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s="3" customFormat="1" ht="15" customHeight="1" x14ac:dyDescent="0.2">
      <c r="A115" s="27" t="s">
        <v>7</v>
      </c>
      <c r="B115" s="230" t="s">
        <v>300</v>
      </c>
      <c r="C115" s="230"/>
      <c r="D115" s="230"/>
      <c r="E115" s="230"/>
      <c r="F115" s="230"/>
      <c r="G115" s="230"/>
      <c r="H115" s="247">
        <f>'Detalhamento Uniformes e EPIs'!$E$15/6</f>
        <v>0</v>
      </c>
      <c r="I115" s="247"/>
      <c r="J115" s="19"/>
      <c r="K115" s="18"/>
      <c r="L115" s="72" t="s">
        <v>156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s="3" customFormat="1" ht="15" customHeight="1" x14ac:dyDescent="0.2">
      <c r="A116" s="27" t="s">
        <v>9</v>
      </c>
      <c r="B116" s="230" t="s">
        <v>75</v>
      </c>
      <c r="C116" s="230"/>
      <c r="D116" s="230"/>
      <c r="E116" s="230"/>
      <c r="F116" s="230"/>
      <c r="G116" s="230"/>
      <c r="H116" s="247">
        <v>0</v>
      </c>
      <c r="I116" s="247"/>
      <c r="J116" s="19"/>
      <c r="K116" s="2"/>
      <c r="L116" s="72" t="s">
        <v>156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s="3" customFormat="1" ht="15" customHeight="1" x14ac:dyDescent="0.2">
      <c r="A117" s="27" t="s">
        <v>11</v>
      </c>
      <c r="B117" s="230" t="s">
        <v>75</v>
      </c>
      <c r="C117" s="230"/>
      <c r="D117" s="230"/>
      <c r="E117" s="230"/>
      <c r="F117" s="230"/>
      <c r="G117" s="230"/>
      <c r="H117" s="247">
        <v>0</v>
      </c>
      <c r="I117" s="247"/>
      <c r="J117" s="19"/>
      <c r="K117" s="2"/>
      <c r="L117" s="72" t="s">
        <v>156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s="3" customFormat="1" ht="15" customHeight="1" x14ac:dyDescent="0.2">
      <c r="A118" s="245" t="s">
        <v>57</v>
      </c>
      <c r="B118" s="245"/>
      <c r="C118" s="245"/>
      <c r="D118" s="245"/>
      <c r="E118" s="245"/>
      <c r="F118" s="245"/>
      <c r="G118" s="245"/>
      <c r="H118" s="250">
        <f>SUM(H114:I117)</f>
        <v>0</v>
      </c>
      <c r="I118" s="250"/>
      <c r="J118" s="39"/>
      <c r="K118" s="2"/>
      <c r="L118" s="38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s="41" customFormat="1" ht="15" customHeight="1" x14ac:dyDescent="0.2">
      <c r="A119" s="251"/>
      <c r="B119" s="251"/>
      <c r="C119" s="251"/>
      <c r="D119" s="251"/>
      <c r="E119" s="251"/>
      <c r="F119" s="251"/>
      <c r="G119" s="251"/>
      <c r="H119" s="251"/>
      <c r="I119" s="251"/>
      <c r="J119" s="40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</row>
    <row r="120" spans="1:48" s="41" customFormat="1" ht="15" customHeight="1" x14ac:dyDescent="0.2">
      <c r="A120" s="203" t="s">
        <v>82</v>
      </c>
      <c r="B120" s="204"/>
      <c r="C120" s="204"/>
      <c r="D120" s="204"/>
      <c r="E120" s="204"/>
      <c r="F120" s="204"/>
      <c r="G120" s="204"/>
      <c r="H120" s="204"/>
      <c r="I120" s="205"/>
      <c r="J120" s="42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</row>
    <row r="121" spans="1:48" s="41" customFormat="1" ht="15" customHeight="1" x14ac:dyDescent="0.2">
      <c r="A121" s="122">
        <v>6</v>
      </c>
      <c r="B121" s="244" t="s">
        <v>83</v>
      </c>
      <c r="C121" s="244"/>
      <c r="D121" s="244"/>
      <c r="E121" s="244"/>
      <c r="F121" s="244"/>
      <c r="G121" s="244"/>
      <c r="H121" s="122" t="s">
        <v>42</v>
      </c>
      <c r="I121" s="122" t="s">
        <v>26</v>
      </c>
      <c r="J121" s="43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</row>
    <row r="122" spans="1:48" s="41" customFormat="1" ht="15" customHeight="1" x14ac:dyDescent="0.2">
      <c r="A122" s="27" t="s">
        <v>5</v>
      </c>
      <c r="B122" s="230" t="s">
        <v>84</v>
      </c>
      <c r="C122" s="230"/>
      <c r="D122" s="230"/>
      <c r="E122" s="230"/>
      <c r="F122" s="230"/>
      <c r="G122" s="230"/>
      <c r="H122" s="128">
        <v>0</v>
      </c>
      <c r="I122" s="117">
        <f>H139*H122</f>
        <v>0</v>
      </c>
      <c r="J122" s="20"/>
      <c r="K122" s="18"/>
      <c r="L122" s="74" t="s">
        <v>210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</row>
    <row r="123" spans="1:48" s="41" customFormat="1" ht="15" customHeight="1" x14ac:dyDescent="0.2">
      <c r="A123" s="27" t="s">
        <v>7</v>
      </c>
      <c r="B123" s="230" t="s">
        <v>85</v>
      </c>
      <c r="C123" s="230"/>
      <c r="D123" s="230"/>
      <c r="E123" s="230"/>
      <c r="F123" s="230"/>
      <c r="G123" s="230"/>
      <c r="H123" s="128">
        <v>0</v>
      </c>
      <c r="I123" s="117">
        <f>(I122+H139)*H123</f>
        <v>0</v>
      </c>
      <c r="J123" s="20"/>
      <c r="K123" s="18"/>
      <c r="L123" s="74" t="s">
        <v>211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</row>
    <row r="124" spans="1:48" s="41" customFormat="1" ht="15" customHeight="1" x14ac:dyDescent="0.2">
      <c r="A124" s="27" t="s">
        <v>9</v>
      </c>
      <c r="B124" s="230" t="s">
        <v>86</v>
      </c>
      <c r="C124" s="230"/>
      <c r="D124" s="230"/>
      <c r="E124" s="230"/>
      <c r="F124" s="230"/>
      <c r="G124" s="230"/>
      <c r="H124" s="44"/>
      <c r="I124" s="117"/>
      <c r="J124" s="20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</row>
    <row r="125" spans="1:48" s="3" customFormat="1" ht="15" customHeight="1" x14ac:dyDescent="0.2">
      <c r="A125" s="181" t="s">
        <v>87</v>
      </c>
      <c r="B125" s="181"/>
      <c r="C125" s="248" t="s">
        <v>88</v>
      </c>
      <c r="D125" s="45" t="s">
        <v>89</v>
      </c>
      <c r="E125" s="46"/>
      <c r="F125" s="46"/>
      <c r="G125" s="47"/>
      <c r="H125" s="128">
        <v>0</v>
      </c>
      <c r="I125" s="117">
        <f>((H139+I122+I123)/(1-(H124)))*H125</f>
        <v>0</v>
      </c>
      <c r="J125" s="20"/>
      <c r="K125" s="18"/>
      <c r="L125" s="75" t="s">
        <v>212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</row>
    <row r="126" spans="1:48" s="3" customFormat="1" ht="15" customHeight="1" x14ac:dyDescent="0.2">
      <c r="A126" s="181" t="s">
        <v>90</v>
      </c>
      <c r="B126" s="181"/>
      <c r="C126" s="249"/>
      <c r="D126" s="45" t="s">
        <v>91</v>
      </c>
      <c r="E126" s="46"/>
      <c r="F126" s="46"/>
      <c r="G126" s="47"/>
      <c r="H126" s="289">
        <v>0</v>
      </c>
      <c r="I126" s="117">
        <f>((H139+I122+I123)/(1-(H124)))*H126</f>
        <v>0</v>
      </c>
      <c r="J126" s="20"/>
      <c r="K126" s="18"/>
      <c r="L126" s="75" t="s">
        <v>213</v>
      </c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</row>
    <row r="127" spans="1:48" s="3" customFormat="1" ht="15" customHeight="1" x14ac:dyDescent="0.2">
      <c r="A127" s="181" t="s">
        <v>92</v>
      </c>
      <c r="B127" s="181"/>
      <c r="C127" s="48" t="s">
        <v>93</v>
      </c>
      <c r="D127" s="45" t="s">
        <v>94</v>
      </c>
      <c r="E127" s="46"/>
      <c r="F127" s="46"/>
      <c r="G127" s="47"/>
      <c r="H127" s="77">
        <v>0.05</v>
      </c>
      <c r="I127" s="117">
        <f>((H139+I122+I123)/(1-(H124)))*H127</f>
        <v>0</v>
      </c>
      <c r="J127" s="20"/>
      <c r="K127" s="18"/>
      <c r="L127" s="75" t="s">
        <v>214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</row>
    <row r="128" spans="1:48" s="3" customFormat="1" ht="15" customHeight="1" x14ac:dyDescent="0.2">
      <c r="A128" s="181" t="s">
        <v>208</v>
      </c>
      <c r="B128" s="181"/>
      <c r="C128" s="48" t="s">
        <v>207</v>
      </c>
      <c r="D128" s="45"/>
      <c r="E128" s="46"/>
      <c r="F128" s="46"/>
      <c r="G128" s="47"/>
      <c r="H128" s="77">
        <v>0</v>
      </c>
      <c r="I128" s="117">
        <f>((H139+I122+I123)/(1-(H124)))*H128</f>
        <v>0</v>
      </c>
      <c r="J128" s="20"/>
      <c r="K128" s="18"/>
      <c r="L128" s="75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</row>
    <row r="129" spans="1:48" s="3" customFormat="1" ht="15" customHeight="1" x14ac:dyDescent="0.2">
      <c r="A129" s="245" t="s">
        <v>57</v>
      </c>
      <c r="B129" s="245"/>
      <c r="C129" s="245"/>
      <c r="D129" s="245"/>
      <c r="E129" s="245"/>
      <c r="F129" s="245"/>
      <c r="G129" s="245"/>
      <c r="H129" s="49"/>
      <c r="I129" s="123">
        <f>SUM(I122:I128)</f>
        <v>0</v>
      </c>
      <c r="J129" s="50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</row>
    <row r="130" spans="1:48" s="3" customFormat="1" ht="15" customHeight="1" x14ac:dyDescent="0.2">
      <c r="A130" s="252"/>
      <c r="B130" s="252"/>
      <c r="C130" s="252"/>
      <c r="D130" s="252"/>
      <c r="E130" s="252"/>
      <c r="F130" s="252"/>
      <c r="G130" s="252"/>
      <c r="H130" s="252"/>
      <c r="I130" s="252"/>
      <c r="J130" s="124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</row>
    <row r="131" spans="1:48" s="3" customFormat="1" ht="15" customHeight="1" x14ac:dyDescent="0.2">
      <c r="A131" s="253" t="s">
        <v>95</v>
      </c>
      <c r="B131" s="253"/>
      <c r="C131" s="253"/>
      <c r="D131" s="253"/>
      <c r="E131" s="253"/>
      <c r="F131" s="253"/>
      <c r="G131" s="253"/>
      <c r="H131" s="253"/>
      <c r="I131" s="253"/>
      <c r="J131" s="51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</row>
    <row r="132" spans="1:48" s="3" customFormat="1" ht="15" customHeight="1" x14ac:dyDescent="0.2">
      <c r="A132" s="254"/>
      <c r="B132" s="254"/>
      <c r="C132" s="254"/>
      <c r="D132" s="254"/>
      <c r="E132" s="254"/>
      <c r="F132" s="254"/>
      <c r="G132" s="254"/>
      <c r="H132" s="254"/>
      <c r="I132" s="254"/>
      <c r="J132" s="52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</row>
    <row r="133" spans="1:48" s="3" customFormat="1" ht="15" customHeight="1" x14ac:dyDescent="0.2">
      <c r="A133" s="244" t="s">
        <v>96</v>
      </c>
      <c r="B133" s="244"/>
      <c r="C133" s="244"/>
      <c r="D133" s="244"/>
      <c r="E133" s="244"/>
      <c r="F133" s="244"/>
      <c r="G133" s="244"/>
      <c r="H133" s="255" t="s">
        <v>26</v>
      </c>
      <c r="I133" s="255"/>
      <c r="J133" s="53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</row>
    <row r="134" spans="1:48" s="3" customFormat="1" ht="15" customHeight="1" x14ac:dyDescent="0.2">
      <c r="A134" s="27" t="s">
        <v>5</v>
      </c>
      <c r="B134" s="230" t="s">
        <v>97</v>
      </c>
      <c r="C134" s="230"/>
      <c r="D134" s="230"/>
      <c r="E134" s="230"/>
      <c r="F134" s="230"/>
      <c r="G134" s="230"/>
      <c r="H134" s="198">
        <f>H38</f>
        <v>0</v>
      </c>
      <c r="I134" s="198"/>
      <c r="J134" s="20"/>
      <c r="K134" s="18"/>
      <c r="L134" s="74" t="s">
        <v>157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</row>
    <row r="135" spans="1:48" s="3" customFormat="1" ht="15" customHeight="1" x14ac:dyDescent="0.2">
      <c r="A135" s="27" t="s">
        <v>7</v>
      </c>
      <c r="B135" s="230" t="s">
        <v>98</v>
      </c>
      <c r="C135" s="230"/>
      <c r="D135" s="230"/>
      <c r="E135" s="230"/>
      <c r="F135" s="230"/>
      <c r="G135" s="230"/>
      <c r="H135" s="198">
        <f>H77</f>
        <v>0</v>
      </c>
      <c r="I135" s="198"/>
      <c r="J135" s="20"/>
      <c r="K135" s="18"/>
      <c r="L135" s="74" t="s">
        <v>158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</row>
    <row r="136" spans="1:48" s="3" customFormat="1" ht="15" customHeight="1" x14ac:dyDescent="0.2">
      <c r="A136" s="27" t="s">
        <v>9</v>
      </c>
      <c r="B136" s="230" t="s">
        <v>99</v>
      </c>
      <c r="C136" s="230"/>
      <c r="D136" s="230"/>
      <c r="E136" s="230"/>
      <c r="F136" s="230"/>
      <c r="G136" s="230"/>
      <c r="H136" s="198">
        <f>H87</f>
        <v>0</v>
      </c>
      <c r="I136" s="198"/>
      <c r="J136" s="20"/>
      <c r="K136" s="18"/>
      <c r="L136" s="74" t="s">
        <v>215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</row>
    <row r="137" spans="1:48" s="3" customFormat="1" ht="15" customHeight="1" x14ac:dyDescent="0.2">
      <c r="A137" s="27" t="s">
        <v>11</v>
      </c>
      <c r="B137" s="230" t="s">
        <v>100</v>
      </c>
      <c r="C137" s="230"/>
      <c r="D137" s="230"/>
      <c r="E137" s="230"/>
      <c r="F137" s="230"/>
      <c r="G137" s="230"/>
      <c r="H137" s="198">
        <f>H110</f>
        <v>0</v>
      </c>
      <c r="I137" s="198"/>
      <c r="J137" s="20"/>
      <c r="K137" s="18"/>
      <c r="L137" s="74" t="s">
        <v>216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</row>
    <row r="138" spans="1:48" s="3" customFormat="1" ht="15" customHeight="1" x14ac:dyDescent="0.2">
      <c r="A138" s="27" t="s">
        <v>31</v>
      </c>
      <c r="B138" s="230" t="s">
        <v>101</v>
      </c>
      <c r="C138" s="230"/>
      <c r="D138" s="230"/>
      <c r="E138" s="230"/>
      <c r="F138" s="230"/>
      <c r="G138" s="230"/>
      <c r="H138" s="198">
        <f>H118</f>
        <v>0</v>
      </c>
      <c r="I138" s="198"/>
      <c r="J138" s="20"/>
      <c r="K138" s="18"/>
      <c r="L138" s="74" t="s">
        <v>217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</row>
    <row r="139" spans="1:48" s="3" customFormat="1" ht="15" customHeight="1" x14ac:dyDescent="0.2">
      <c r="A139" s="245" t="s">
        <v>102</v>
      </c>
      <c r="B139" s="245"/>
      <c r="C139" s="245"/>
      <c r="D139" s="245"/>
      <c r="E139" s="245"/>
      <c r="F139" s="245"/>
      <c r="G139" s="245"/>
      <c r="H139" s="250">
        <f>SUM(H134:I138)</f>
        <v>0</v>
      </c>
      <c r="I139" s="250"/>
      <c r="J139" s="50"/>
      <c r="K139" s="18"/>
      <c r="L139" s="74" t="s">
        <v>159</v>
      </c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</row>
    <row r="140" spans="1:48" s="3" customFormat="1" ht="15" customHeight="1" x14ac:dyDescent="0.2">
      <c r="A140" s="27" t="s">
        <v>33</v>
      </c>
      <c r="B140" s="230" t="s">
        <v>103</v>
      </c>
      <c r="C140" s="230"/>
      <c r="D140" s="230"/>
      <c r="E140" s="230"/>
      <c r="F140" s="230"/>
      <c r="G140" s="230"/>
      <c r="H140" s="198">
        <f>I129</f>
        <v>0</v>
      </c>
      <c r="I140" s="198"/>
      <c r="J140" s="20"/>
      <c r="K140" s="18"/>
      <c r="L140" s="74" t="s">
        <v>218</v>
      </c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</row>
    <row r="141" spans="1:48" s="3" customFormat="1" ht="15" customHeight="1" x14ac:dyDescent="0.2">
      <c r="A141" s="245" t="s">
        <v>104</v>
      </c>
      <c r="B141" s="245"/>
      <c r="C141" s="245"/>
      <c r="D141" s="245"/>
      <c r="E141" s="245"/>
      <c r="F141" s="245"/>
      <c r="G141" s="245"/>
      <c r="H141" s="250">
        <f>H139+H140</f>
        <v>0</v>
      </c>
      <c r="I141" s="250"/>
      <c r="J141" s="50"/>
      <c r="K141" s="18"/>
      <c r="L141" s="74" t="s">
        <v>160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</row>
    <row r="142" spans="1:48" s="3" customFormat="1" ht="15" customHeight="1" x14ac:dyDescent="0.2">
      <c r="A142" s="252"/>
      <c r="B142" s="252"/>
      <c r="C142" s="252"/>
      <c r="D142" s="252"/>
      <c r="E142" s="252"/>
      <c r="F142" s="252"/>
      <c r="G142" s="252"/>
      <c r="H142" s="252"/>
      <c r="I142" s="252"/>
      <c r="J142" s="124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</row>
    <row r="143" spans="1:48" s="3" customFormat="1" ht="15" customHeight="1" x14ac:dyDescent="0.2">
      <c r="A143" s="253" t="s">
        <v>105</v>
      </c>
      <c r="B143" s="253"/>
      <c r="C143" s="253"/>
      <c r="D143" s="253"/>
      <c r="E143" s="253"/>
      <c r="F143" s="253"/>
      <c r="G143" s="253"/>
      <c r="H143" s="253"/>
      <c r="I143" s="253"/>
      <c r="J143" s="54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</row>
    <row r="144" spans="1:48" s="3" customFormat="1" ht="15" customHeight="1" x14ac:dyDescent="0.2">
      <c r="A144" s="66"/>
      <c r="B144" s="55"/>
      <c r="C144" s="55"/>
      <c r="D144" s="55"/>
      <c r="E144" s="55"/>
      <c r="F144" s="55"/>
      <c r="G144" s="55"/>
      <c r="H144" s="55"/>
      <c r="I144" s="55"/>
      <c r="J144" s="52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</row>
    <row r="145" spans="1:48" s="3" customFormat="1" ht="51" x14ac:dyDescent="0.2">
      <c r="A145" s="261" t="s">
        <v>106</v>
      </c>
      <c r="B145" s="261"/>
      <c r="C145" s="125" t="s">
        <v>107</v>
      </c>
      <c r="D145" s="125" t="s">
        <v>108</v>
      </c>
      <c r="E145" s="262" t="s">
        <v>109</v>
      </c>
      <c r="F145" s="262"/>
      <c r="G145" s="125" t="s">
        <v>110</v>
      </c>
      <c r="H145" s="262" t="s">
        <v>111</v>
      </c>
      <c r="I145" s="262"/>
      <c r="J145" s="124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</row>
    <row r="146" spans="1:48" s="3" customFormat="1" ht="15" customHeight="1" x14ac:dyDescent="0.2">
      <c r="A146" s="263" t="str">
        <f>H23</f>
        <v>ASG</v>
      </c>
      <c r="B146" s="263"/>
      <c r="C146" s="56">
        <f>H141</f>
        <v>0</v>
      </c>
      <c r="D146" s="126">
        <v>1</v>
      </c>
      <c r="E146" s="264">
        <f>C146*D146</f>
        <v>0</v>
      </c>
      <c r="F146" s="264"/>
      <c r="G146" s="57">
        <f>H16</f>
        <v>12</v>
      </c>
      <c r="H146" s="265">
        <f>E146*G146</f>
        <v>0</v>
      </c>
      <c r="I146" s="265"/>
      <c r="J146" s="20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</row>
    <row r="147" spans="1:48" s="3" customFormat="1" ht="15" customHeight="1" x14ac:dyDescent="0.2">
      <c r="A147" s="256" t="s">
        <v>112</v>
      </c>
      <c r="B147" s="256"/>
      <c r="C147" s="256"/>
      <c r="D147" s="256"/>
      <c r="E147" s="256"/>
      <c r="F147" s="256"/>
      <c r="G147" s="256"/>
      <c r="H147" s="257">
        <f>H146</f>
        <v>0</v>
      </c>
      <c r="I147" s="257"/>
      <c r="J147" s="5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</row>
    <row r="148" spans="1:48" s="3" customFormat="1" ht="15" customHeight="1" x14ac:dyDescent="0.2">
      <c r="A148" s="258" t="s">
        <v>113</v>
      </c>
      <c r="B148" s="258"/>
      <c r="C148" s="258"/>
      <c r="D148" s="258"/>
      <c r="E148" s="258"/>
      <c r="F148" s="258"/>
      <c r="G148" s="258"/>
      <c r="H148" s="259"/>
      <c r="I148" s="259"/>
      <c r="J148" s="5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</row>
    <row r="149" spans="1:48" s="3" customFormat="1" ht="15" customHeight="1" x14ac:dyDescent="0.2">
      <c r="A149" s="260" t="s">
        <v>114</v>
      </c>
      <c r="B149" s="260"/>
      <c r="C149" s="260"/>
      <c r="D149" s="260"/>
      <c r="E149" s="260"/>
      <c r="F149" s="260"/>
      <c r="G149" s="260"/>
      <c r="H149" s="259">
        <f>H147+H148</f>
        <v>0</v>
      </c>
      <c r="I149" s="259"/>
      <c r="J149" s="5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</row>
    <row r="150" spans="1:48" s="3" customFormat="1" ht="15" customHeight="1" x14ac:dyDescent="0.2">
      <c r="A150" s="67"/>
      <c r="B150" s="59"/>
      <c r="C150" s="60"/>
      <c r="D150" s="61"/>
      <c r="E150" s="61"/>
      <c r="F150" s="61"/>
      <c r="G150" s="61"/>
      <c r="H150" s="61"/>
      <c r="I150" s="61"/>
      <c r="J150" s="5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</row>
    <row r="151" spans="1:48" s="3" customFormat="1" ht="15" customHeight="1" x14ac:dyDescent="0.2">
      <c r="A151" s="253" t="s">
        <v>115</v>
      </c>
      <c r="B151" s="253"/>
      <c r="C151" s="253"/>
      <c r="D151" s="253"/>
      <c r="E151" s="253"/>
      <c r="F151" s="253"/>
      <c r="G151" s="253"/>
      <c r="H151" s="253"/>
      <c r="I151" s="253"/>
      <c r="J151" s="20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</row>
    <row r="152" spans="1:48" s="3" customFormat="1" ht="15" customHeight="1" x14ac:dyDescent="0.2">
      <c r="A152" s="68"/>
      <c r="B152" s="61"/>
      <c r="C152" s="61"/>
      <c r="D152" s="61"/>
      <c r="E152" s="61"/>
      <c r="F152" s="61"/>
      <c r="G152" s="61"/>
      <c r="H152" s="61"/>
      <c r="I152" s="61"/>
      <c r="J152" s="5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</row>
    <row r="153" spans="1:48" s="3" customFormat="1" ht="15" customHeight="1" x14ac:dyDescent="0.2">
      <c r="A153" s="272" t="s">
        <v>116</v>
      </c>
      <c r="B153" s="272"/>
      <c r="C153" s="272"/>
      <c r="D153" s="272"/>
      <c r="E153" s="272"/>
      <c r="F153" s="272"/>
      <c r="G153" s="272"/>
      <c r="H153" s="272"/>
      <c r="I153" s="272"/>
      <c r="J153" s="50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</row>
    <row r="154" spans="1:48" s="3" customFormat="1" ht="15" customHeight="1" x14ac:dyDescent="0.2">
      <c r="A154" s="273" t="s">
        <v>117</v>
      </c>
      <c r="B154" s="273"/>
      <c r="C154" s="273"/>
      <c r="D154" s="273"/>
      <c r="E154" s="273"/>
      <c r="F154" s="273"/>
      <c r="G154" s="273"/>
      <c r="H154" s="274" t="s">
        <v>118</v>
      </c>
      <c r="I154" s="274"/>
      <c r="J154" s="62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</row>
    <row r="155" spans="1:48" s="3" customFormat="1" ht="15" customHeight="1" x14ac:dyDescent="0.2">
      <c r="A155" s="266" t="s">
        <v>119</v>
      </c>
      <c r="B155" s="266"/>
      <c r="C155" s="266"/>
      <c r="D155" s="266"/>
      <c r="E155" s="266"/>
      <c r="F155" s="266"/>
      <c r="G155" s="266"/>
      <c r="H155" s="275">
        <f>H149</f>
        <v>0</v>
      </c>
      <c r="I155" s="275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</row>
    <row r="156" spans="1:48" s="3" customFormat="1" ht="15" customHeight="1" thickBot="1" x14ac:dyDescent="0.25">
      <c r="A156" s="266" t="s">
        <v>120</v>
      </c>
      <c r="B156" s="266"/>
      <c r="C156" s="266"/>
      <c r="D156" s="266"/>
      <c r="E156" s="266"/>
      <c r="F156" s="266"/>
      <c r="G156" s="266"/>
      <c r="H156" s="267">
        <f>G12</f>
        <v>6</v>
      </c>
      <c r="I156" s="267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</row>
    <row r="157" spans="1:48" s="3" customFormat="1" ht="15" customHeight="1" thickBot="1" x14ac:dyDescent="0.25">
      <c r="A157" s="268" t="s">
        <v>173</v>
      </c>
      <c r="B157" s="268"/>
      <c r="C157" s="268"/>
      <c r="D157" s="268"/>
      <c r="E157" s="268"/>
      <c r="F157" s="268"/>
      <c r="G157" s="269"/>
      <c r="H157" s="270">
        <f>H155*H156</f>
        <v>0</v>
      </c>
      <c r="I157" s="271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</row>
  </sheetData>
  <mergeCells count="230">
    <mergeCell ref="A1:I1"/>
    <mergeCell ref="A2:I2"/>
    <mergeCell ref="C3:I3"/>
    <mergeCell ref="C4:D4"/>
    <mergeCell ref="A6:I6"/>
    <mergeCell ref="A7:I7"/>
    <mergeCell ref="G12:I12"/>
    <mergeCell ref="A13:I13"/>
    <mergeCell ref="A14:I14"/>
    <mergeCell ref="B15:G15"/>
    <mergeCell ref="H15:I15"/>
    <mergeCell ref="B16:G16"/>
    <mergeCell ref="H16:I16"/>
    <mergeCell ref="A8:I8"/>
    <mergeCell ref="B9:F9"/>
    <mergeCell ref="G9:I9"/>
    <mergeCell ref="B10:F10"/>
    <mergeCell ref="G10:I10"/>
    <mergeCell ref="B11:F11"/>
    <mergeCell ref="G11:I11"/>
    <mergeCell ref="B23:G23"/>
    <mergeCell ref="H23:I23"/>
    <mergeCell ref="B24:G24"/>
    <mergeCell ref="H24:I24"/>
    <mergeCell ref="B25:G25"/>
    <mergeCell ref="H25:I25"/>
    <mergeCell ref="C17:I17"/>
    <mergeCell ref="A18:I18"/>
    <mergeCell ref="A19:I19"/>
    <mergeCell ref="A20:I20"/>
    <mergeCell ref="A21:I21"/>
    <mergeCell ref="A22:I22"/>
    <mergeCell ref="B30:G30"/>
    <mergeCell ref="H30:I30"/>
    <mergeCell ref="B31:G31"/>
    <mergeCell ref="H31:I31"/>
    <mergeCell ref="L31:W31"/>
    <mergeCell ref="H32:I32"/>
    <mergeCell ref="L32:W32"/>
    <mergeCell ref="B26:G26"/>
    <mergeCell ref="H26:I26"/>
    <mergeCell ref="B27:G27"/>
    <mergeCell ref="H27:I27"/>
    <mergeCell ref="A28:I28"/>
    <mergeCell ref="A29:I29"/>
    <mergeCell ref="B36:G36"/>
    <mergeCell ref="H36:I36"/>
    <mergeCell ref="L36:M36"/>
    <mergeCell ref="B37:G37"/>
    <mergeCell ref="H37:I37"/>
    <mergeCell ref="L37:M37"/>
    <mergeCell ref="H33:I33"/>
    <mergeCell ref="B34:G34"/>
    <mergeCell ref="H34:I34"/>
    <mergeCell ref="L34:M34"/>
    <mergeCell ref="B35:G35"/>
    <mergeCell ref="H35:I35"/>
    <mergeCell ref="L35:M35"/>
    <mergeCell ref="B43:G43"/>
    <mergeCell ref="L43:W43"/>
    <mergeCell ref="B44:G44"/>
    <mergeCell ref="L44:W44"/>
    <mergeCell ref="B45:G45"/>
    <mergeCell ref="L45:W45"/>
    <mergeCell ref="A38:G38"/>
    <mergeCell ref="H38:I38"/>
    <mergeCell ref="A39:I39"/>
    <mergeCell ref="A40:I40"/>
    <mergeCell ref="A41:I41"/>
    <mergeCell ref="B42:G42"/>
    <mergeCell ref="B51:G51"/>
    <mergeCell ref="B53:G53"/>
    <mergeCell ref="B54:G54"/>
    <mergeCell ref="B55:G55"/>
    <mergeCell ref="B56:G56"/>
    <mergeCell ref="B57:G57"/>
    <mergeCell ref="A46:G46"/>
    <mergeCell ref="H46:I46"/>
    <mergeCell ref="A47:I47"/>
    <mergeCell ref="A48:I48"/>
    <mergeCell ref="B49:G49"/>
    <mergeCell ref="B50:G50"/>
    <mergeCell ref="AA62:AB62"/>
    <mergeCell ref="AC62:AD62"/>
    <mergeCell ref="AE62:AF62"/>
    <mergeCell ref="AG62:AH62"/>
    <mergeCell ref="AI62:AL62"/>
    <mergeCell ref="H63:I63"/>
    <mergeCell ref="A58:G58"/>
    <mergeCell ref="A59:I59"/>
    <mergeCell ref="A60:I60"/>
    <mergeCell ref="B61:G61"/>
    <mergeCell ref="H61:I61"/>
    <mergeCell ref="A62:A63"/>
    <mergeCell ref="B62:B63"/>
    <mergeCell ref="H62:I62"/>
    <mergeCell ref="B68:G68"/>
    <mergeCell ref="H68:I68"/>
    <mergeCell ref="A69:G69"/>
    <mergeCell ref="H69:I69"/>
    <mergeCell ref="A70:I70"/>
    <mergeCell ref="A71:I71"/>
    <mergeCell ref="A64:A65"/>
    <mergeCell ref="B64:C65"/>
    <mergeCell ref="H64:I65"/>
    <mergeCell ref="B66:G66"/>
    <mergeCell ref="H66:I66"/>
    <mergeCell ref="B67:G67"/>
    <mergeCell ref="H67:I67"/>
    <mergeCell ref="B76:G76"/>
    <mergeCell ref="H76:I76"/>
    <mergeCell ref="A77:G77"/>
    <mergeCell ref="H77:I77"/>
    <mergeCell ref="A78:I78"/>
    <mergeCell ref="A79:I79"/>
    <mergeCell ref="A72:I72"/>
    <mergeCell ref="B73:G73"/>
    <mergeCell ref="H73:I73"/>
    <mergeCell ref="B74:G74"/>
    <mergeCell ref="H74:I74"/>
    <mergeCell ref="B75:G75"/>
    <mergeCell ref="H75:I75"/>
    <mergeCell ref="B86:G86"/>
    <mergeCell ref="A87:G87"/>
    <mergeCell ref="H87:I87"/>
    <mergeCell ref="A88:I88"/>
    <mergeCell ref="A89:I89"/>
    <mergeCell ref="A90:I90"/>
    <mergeCell ref="B80:G80"/>
    <mergeCell ref="B81:G81"/>
    <mergeCell ref="B82:G82"/>
    <mergeCell ref="B83:G83"/>
    <mergeCell ref="B84:G84"/>
    <mergeCell ref="B85:G85"/>
    <mergeCell ref="B97:G97"/>
    <mergeCell ref="A98:G98"/>
    <mergeCell ref="A99:I99"/>
    <mergeCell ref="A100:I100"/>
    <mergeCell ref="B101:G101"/>
    <mergeCell ref="B102:G102"/>
    <mergeCell ref="B91:G91"/>
    <mergeCell ref="B92:G92"/>
    <mergeCell ref="B93:G93"/>
    <mergeCell ref="B94:G94"/>
    <mergeCell ref="B95:G95"/>
    <mergeCell ref="B96:G96"/>
    <mergeCell ref="B108:G108"/>
    <mergeCell ref="H108:I108"/>
    <mergeCell ref="B109:G109"/>
    <mergeCell ref="H109:I109"/>
    <mergeCell ref="A110:G110"/>
    <mergeCell ref="H110:I110"/>
    <mergeCell ref="A103:G103"/>
    <mergeCell ref="H103:I103"/>
    <mergeCell ref="A104:I104"/>
    <mergeCell ref="A105:I105"/>
    <mergeCell ref="A106:I106"/>
    <mergeCell ref="B107:G107"/>
    <mergeCell ref="H107:I107"/>
    <mergeCell ref="B115:G115"/>
    <mergeCell ref="H115:I115"/>
    <mergeCell ref="B116:G116"/>
    <mergeCell ref="H116:I116"/>
    <mergeCell ref="B117:G117"/>
    <mergeCell ref="H117:I117"/>
    <mergeCell ref="A111:I111"/>
    <mergeCell ref="A112:I112"/>
    <mergeCell ref="B113:G113"/>
    <mergeCell ref="H113:I113"/>
    <mergeCell ref="B114:G114"/>
    <mergeCell ref="H114:I114"/>
    <mergeCell ref="B123:G123"/>
    <mergeCell ref="B124:G124"/>
    <mergeCell ref="A125:B125"/>
    <mergeCell ref="C125:C126"/>
    <mergeCell ref="A126:B126"/>
    <mergeCell ref="A127:B127"/>
    <mergeCell ref="A118:G118"/>
    <mergeCell ref="H118:I118"/>
    <mergeCell ref="A119:I119"/>
    <mergeCell ref="A120:I120"/>
    <mergeCell ref="B121:G121"/>
    <mergeCell ref="B122:G122"/>
    <mergeCell ref="B134:G134"/>
    <mergeCell ref="H134:I134"/>
    <mergeCell ref="B135:G135"/>
    <mergeCell ref="H135:I135"/>
    <mergeCell ref="B136:G136"/>
    <mergeCell ref="H136:I136"/>
    <mergeCell ref="A128:B128"/>
    <mergeCell ref="A129:G129"/>
    <mergeCell ref="A130:I130"/>
    <mergeCell ref="A131:I131"/>
    <mergeCell ref="A132:I132"/>
    <mergeCell ref="A133:G133"/>
    <mergeCell ref="H133:I133"/>
    <mergeCell ref="B140:G140"/>
    <mergeCell ref="H140:I140"/>
    <mergeCell ref="A141:G141"/>
    <mergeCell ref="H141:I141"/>
    <mergeCell ref="A142:I142"/>
    <mergeCell ref="A143:I143"/>
    <mergeCell ref="B137:G137"/>
    <mergeCell ref="H137:I137"/>
    <mergeCell ref="B138:G138"/>
    <mergeCell ref="H138:I138"/>
    <mergeCell ref="A139:G139"/>
    <mergeCell ref="H139:I139"/>
    <mergeCell ref="A147:G147"/>
    <mergeCell ref="H147:I147"/>
    <mergeCell ref="A148:G148"/>
    <mergeCell ref="H148:I148"/>
    <mergeCell ref="A149:G149"/>
    <mergeCell ref="H149:I149"/>
    <mergeCell ref="A145:B145"/>
    <mergeCell ref="E145:F145"/>
    <mergeCell ref="H145:I145"/>
    <mergeCell ref="A146:B146"/>
    <mergeCell ref="E146:F146"/>
    <mergeCell ref="H146:I146"/>
    <mergeCell ref="A156:G156"/>
    <mergeCell ref="H156:I156"/>
    <mergeCell ref="A157:G157"/>
    <mergeCell ref="H157:I157"/>
    <mergeCell ref="A151:I151"/>
    <mergeCell ref="A153:I153"/>
    <mergeCell ref="A154:G154"/>
    <mergeCell ref="H154:I154"/>
    <mergeCell ref="A155:G155"/>
    <mergeCell ref="H155:I1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7"/>
  <sheetViews>
    <sheetView topLeftCell="A10" workbookViewId="0">
      <selection activeCell="H25" sqref="H25:I25"/>
    </sheetView>
  </sheetViews>
  <sheetFormatPr defaultRowHeight="12.75" x14ac:dyDescent="0.2"/>
  <cols>
    <col min="1" max="1" width="3.140625" style="69" customWidth="1"/>
    <col min="2" max="2" width="16.5703125" style="3" customWidth="1"/>
    <col min="3" max="3" width="17.85546875" style="3" customWidth="1"/>
    <col min="4" max="4" width="11.85546875" style="3" customWidth="1"/>
    <col min="5" max="5" width="9.5703125" style="3" bestFit="1" customWidth="1"/>
    <col min="6" max="6" width="12.140625" style="3" bestFit="1" customWidth="1"/>
    <col min="7" max="7" width="10.5703125" style="3" bestFit="1" customWidth="1"/>
    <col min="8" max="8" width="10.28515625" style="3" customWidth="1"/>
    <col min="9" max="9" width="13.28515625" style="3" customWidth="1"/>
    <col min="10" max="10" width="10.140625" style="3" hidden="1" customWidth="1"/>
    <col min="11" max="11" width="10.7109375" style="2" hidden="1" customWidth="1"/>
    <col min="12" max="12" width="14.42578125" style="2" hidden="1" customWidth="1"/>
    <col min="13" max="27" width="9.140625" style="2" hidden="1" customWidth="1"/>
    <col min="28" max="28" width="9.7109375" style="2" hidden="1" customWidth="1"/>
    <col min="29" max="48" width="9.140625" style="2" hidden="1" customWidth="1"/>
    <col min="49" max="1025" width="9.140625" style="3" customWidth="1"/>
    <col min="1026" max="16384" width="9.140625" style="4"/>
  </cols>
  <sheetData>
    <row r="1" spans="1:1025" ht="21" customHeight="1" x14ac:dyDescent="0.2">
      <c r="A1" s="176" t="s">
        <v>219</v>
      </c>
      <c r="B1" s="176"/>
      <c r="C1" s="176"/>
      <c r="D1" s="176"/>
      <c r="E1" s="176"/>
      <c r="F1" s="176"/>
      <c r="G1" s="176"/>
      <c r="H1" s="176"/>
      <c r="I1" s="176"/>
      <c r="J1" s="5"/>
    </row>
    <row r="2" spans="1:1025" ht="1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"/>
    </row>
    <row r="3" spans="1:1025" ht="15" customHeight="1" x14ac:dyDescent="0.2">
      <c r="A3" s="63"/>
      <c r="B3" s="115" t="s">
        <v>0</v>
      </c>
      <c r="C3" s="178"/>
      <c r="D3" s="178"/>
      <c r="E3" s="178"/>
      <c r="F3" s="178"/>
      <c r="G3" s="178"/>
      <c r="H3" s="178"/>
      <c r="I3" s="178"/>
      <c r="J3" s="7"/>
    </row>
    <row r="4" spans="1:1025" ht="15" customHeight="1" x14ac:dyDescent="0.2">
      <c r="A4" s="63"/>
      <c r="B4" s="115" t="s">
        <v>1</v>
      </c>
      <c r="C4" s="179"/>
      <c r="D4" s="179"/>
      <c r="E4" s="6" t="s">
        <v>180</v>
      </c>
      <c r="F4" s="6"/>
      <c r="G4" s="6"/>
      <c r="H4" s="6"/>
      <c r="I4" s="6"/>
      <c r="J4" s="7"/>
    </row>
    <row r="5" spans="1:1025" ht="15" customHeight="1" x14ac:dyDescent="0.2">
      <c r="A5" s="63"/>
      <c r="B5" s="115" t="s">
        <v>2</v>
      </c>
      <c r="C5" s="6" t="s">
        <v>181</v>
      </c>
      <c r="D5" s="6" t="s">
        <v>3</v>
      </c>
      <c r="E5" s="6" t="s">
        <v>182</v>
      </c>
      <c r="F5" s="6"/>
      <c r="G5" s="6"/>
      <c r="H5" s="6"/>
      <c r="I5" s="6"/>
      <c r="J5" s="7"/>
    </row>
    <row r="6" spans="1:1025" ht="15" customHeight="1" x14ac:dyDescent="0.2">
      <c r="A6" s="177"/>
      <c r="B6" s="177"/>
      <c r="C6" s="177"/>
      <c r="D6" s="177"/>
      <c r="E6" s="177"/>
      <c r="F6" s="177"/>
      <c r="G6" s="177"/>
      <c r="H6" s="177"/>
      <c r="I6" s="177"/>
      <c r="J6" s="7"/>
    </row>
    <row r="7" spans="1:1025" ht="15" customHeight="1" x14ac:dyDescent="0.2">
      <c r="A7" s="180" t="s">
        <v>4</v>
      </c>
      <c r="B7" s="180"/>
      <c r="C7" s="180"/>
      <c r="D7" s="180"/>
      <c r="E7" s="180"/>
      <c r="F7" s="180"/>
      <c r="G7" s="180"/>
      <c r="H7" s="180"/>
      <c r="I7" s="180"/>
      <c r="J7" s="7"/>
      <c r="L7" s="82" t="s">
        <v>161</v>
      </c>
    </row>
    <row r="8" spans="1:1025" ht="15" customHeight="1" x14ac:dyDescent="0.2">
      <c r="A8" s="177"/>
      <c r="B8" s="177"/>
      <c r="C8" s="177"/>
      <c r="D8" s="177"/>
      <c r="E8" s="177"/>
      <c r="F8" s="177"/>
      <c r="G8" s="177"/>
      <c r="H8" s="177"/>
      <c r="I8" s="177"/>
      <c r="J8" s="1"/>
    </row>
    <row r="9" spans="1:1025" ht="15" customHeight="1" x14ac:dyDescent="0.2">
      <c r="A9" s="116" t="s">
        <v>5</v>
      </c>
      <c r="B9" s="183" t="s">
        <v>6</v>
      </c>
      <c r="C9" s="183"/>
      <c r="D9" s="183"/>
      <c r="E9" s="183"/>
      <c r="F9" s="183"/>
      <c r="G9" s="184"/>
      <c r="H9" s="182"/>
      <c r="I9" s="182"/>
      <c r="J9" s="8"/>
      <c r="L9" s="2" t="s">
        <v>162</v>
      </c>
    </row>
    <row r="10" spans="1:1025" ht="15" customHeight="1" x14ac:dyDescent="0.2">
      <c r="A10" s="116" t="s">
        <v>7</v>
      </c>
      <c r="B10" s="183" t="s">
        <v>8</v>
      </c>
      <c r="C10" s="183"/>
      <c r="D10" s="183"/>
      <c r="E10" s="183"/>
      <c r="F10" s="183"/>
      <c r="G10" s="185" t="s">
        <v>220</v>
      </c>
      <c r="H10" s="186"/>
      <c r="I10" s="187"/>
      <c r="J10" s="8"/>
      <c r="L10" s="2" t="s">
        <v>163</v>
      </c>
    </row>
    <row r="11" spans="1:1025" ht="15" customHeight="1" x14ac:dyDescent="0.2">
      <c r="A11" s="64" t="s">
        <v>9</v>
      </c>
      <c r="B11" s="188" t="s">
        <v>10</v>
      </c>
      <c r="C11" s="189"/>
      <c r="D11" s="189"/>
      <c r="E11" s="189"/>
      <c r="F11" s="189"/>
      <c r="G11" s="182"/>
      <c r="H11" s="182"/>
      <c r="I11" s="182"/>
      <c r="J11" s="121"/>
      <c r="L11" s="2" t="s">
        <v>164</v>
      </c>
    </row>
    <row r="12" spans="1:1025" ht="15" customHeight="1" x14ac:dyDescent="0.2">
      <c r="A12" s="116" t="s">
        <v>11</v>
      </c>
      <c r="B12" s="70" t="s">
        <v>12</v>
      </c>
      <c r="C12" s="71"/>
      <c r="D12" s="71"/>
      <c r="E12" s="71"/>
      <c r="F12" s="71"/>
      <c r="G12" s="182">
        <v>6</v>
      </c>
      <c r="H12" s="182"/>
      <c r="I12" s="182"/>
      <c r="J12" s="121"/>
      <c r="L12" s="2" t="s">
        <v>165</v>
      </c>
    </row>
    <row r="13" spans="1:1025" ht="15" customHeight="1" x14ac:dyDescent="0.2">
      <c r="A13" s="177"/>
      <c r="B13" s="177"/>
      <c r="C13" s="177"/>
      <c r="D13" s="177"/>
      <c r="E13" s="177"/>
      <c r="F13" s="177"/>
      <c r="G13" s="177"/>
      <c r="H13" s="177"/>
      <c r="I13" s="177"/>
      <c r="J13" s="121"/>
    </row>
    <row r="14" spans="1:1025" ht="15" customHeight="1" x14ac:dyDescent="0.2">
      <c r="A14" s="180" t="s">
        <v>13</v>
      </c>
      <c r="B14" s="180"/>
      <c r="C14" s="180"/>
      <c r="D14" s="180"/>
      <c r="E14" s="180"/>
      <c r="F14" s="180"/>
      <c r="G14" s="180"/>
      <c r="H14" s="180"/>
      <c r="I14" s="180"/>
      <c r="J14" s="121"/>
    </row>
    <row r="15" spans="1:1025" ht="15" customHeight="1" x14ac:dyDescent="0.2">
      <c r="A15" s="116">
        <v>1</v>
      </c>
      <c r="B15" s="183" t="s">
        <v>14</v>
      </c>
      <c r="C15" s="183"/>
      <c r="D15" s="183"/>
      <c r="E15" s="183"/>
      <c r="F15" s="183"/>
      <c r="G15" s="183"/>
      <c r="H15" s="182" t="s">
        <v>221</v>
      </c>
      <c r="I15" s="182"/>
      <c r="J15" s="121"/>
      <c r="L15" s="2" t="s">
        <v>166</v>
      </c>
    </row>
    <row r="16" spans="1:1025" s="2" customFormat="1" ht="15" customHeight="1" x14ac:dyDescent="0.2">
      <c r="A16" s="116">
        <v>2</v>
      </c>
      <c r="B16" s="183" t="s">
        <v>15</v>
      </c>
      <c r="C16" s="183"/>
      <c r="D16" s="183"/>
      <c r="E16" s="183"/>
      <c r="F16" s="183"/>
      <c r="G16" s="183"/>
      <c r="H16" s="182">
        <v>12</v>
      </c>
      <c r="I16" s="182"/>
      <c r="J16" s="121"/>
      <c r="L16" s="2" t="s">
        <v>167</v>
      </c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</row>
    <row r="17" spans="1:1025" s="2" customFormat="1" ht="15" customHeight="1" x14ac:dyDescent="0.2">
      <c r="A17" s="116">
        <v>3</v>
      </c>
      <c r="B17" s="70" t="s">
        <v>174</v>
      </c>
      <c r="C17" s="193" t="s">
        <v>299</v>
      </c>
      <c r="D17" s="193"/>
      <c r="E17" s="193"/>
      <c r="F17" s="193"/>
      <c r="G17" s="193"/>
      <c r="H17" s="193"/>
      <c r="I17" s="194"/>
      <c r="J17" s="121"/>
      <c r="L17" s="2" t="s">
        <v>183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</row>
    <row r="18" spans="1:1025" s="2" customFormat="1" ht="15" customHeight="1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21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</row>
    <row r="19" spans="1:1025" s="2" customFormat="1" ht="15" customHeight="1" x14ac:dyDescent="0.2">
      <c r="A19" s="180" t="s">
        <v>16</v>
      </c>
      <c r="B19" s="180"/>
      <c r="C19" s="180"/>
      <c r="D19" s="180"/>
      <c r="E19" s="180"/>
      <c r="F19" s="180"/>
      <c r="G19" s="180"/>
      <c r="H19" s="180"/>
      <c r="I19" s="180"/>
      <c r="J19" s="9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</row>
    <row r="20" spans="1:1025" s="2" customFormat="1" ht="15" customHeight="1" x14ac:dyDescent="0.2">
      <c r="A20" s="177"/>
      <c r="B20" s="177"/>
      <c r="C20" s="177"/>
      <c r="D20" s="177"/>
      <c r="E20" s="177"/>
      <c r="F20" s="177"/>
      <c r="G20" s="177"/>
      <c r="H20" s="177"/>
      <c r="I20" s="177"/>
      <c r="J20" s="1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</row>
    <row r="21" spans="1:1025" s="2" customFormat="1" ht="15" customHeight="1" x14ac:dyDescent="0.2">
      <c r="A21" s="195" t="s">
        <v>17</v>
      </c>
      <c r="B21" s="195"/>
      <c r="C21" s="195"/>
      <c r="D21" s="195"/>
      <c r="E21" s="195"/>
      <c r="F21" s="195"/>
      <c r="G21" s="195"/>
      <c r="H21" s="195"/>
      <c r="I21" s="195"/>
      <c r="J21" s="10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</row>
    <row r="22" spans="1:1025" s="2" customFormat="1" ht="15" customHeight="1" x14ac:dyDescent="0.2">
      <c r="A22" s="196" t="s">
        <v>18</v>
      </c>
      <c r="B22" s="196"/>
      <c r="C22" s="196"/>
      <c r="D22" s="196"/>
      <c r="E22" s="196"/>
      <c r="F22" s="196"/>
      <c r="G22" s="196"/>
      <c r="H22" s="196"/>
      <c r="I22" s="196"/>
      <c r="J22" s="11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</row>
    <row r="23" spans="1:1025" s="2" customFormat="1" ht="15" customHeight="1" x14ac:dyDescent="0.2">
      <c r="A23" s="25">
        <v>1</v>
      </c>
      <c r="B23" s="190" t="s">
        <v>19</v>
      </c>
      <c r="C23" s="190"/>
      <c r="D23" s="190"/>
      <c r="E23" s="190"/>
      <c r="F23" s="190"/>
      <c r="G23" s="190"/>
      <c r="H23" s="191" t="s">
        <v>221</v>
      </c>
      <c r="I23" s="192"/>
      <c r="J23" s="11"/>
      <c r="L23" s="2" t="s">
        <v>168</v>
      </c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</row>
    <row r="24" spans="1:1025" s="2" customFormat="1" ht="15" customHeight="1" x14ac:dyDescent="0.2">
      <c r="A24" s="25">
        <v>2</v>
      </c>
      <c r="B24" s="190" t="s">
        <v>20</v>
      </c>
      <c r="C24" s="190"/>
      <c r="D24" s="190"/>
      <c r="E24" s="190"/>
      <c r="F24" s="190"/>
      <c r="G24" s="190"/>
      <c r="H24" s="191">
        <v>0</v>
      </c>
      <c r="I24" s="192"/>
      <c r="J24" s="11"/>
      <c r="L24" s="2" t="s">
        <v>169</v>
      </c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</row>
    <row r="25" spans="1:1025" s="2" customFormat="1" ht="15" customHeight="1" x14ac:dyDescent="0.2">
      <c r="A25" s="25">
        <v>3</v>
      </c>
      <c r="B25" s="190" t="s">
        <v>21</v>
      </c>
      <c r="C25" s="190"/>
      <c r="D25" s="190"/>
      <c r="E25" s="190"/>
      <c r="F25" s="190"/>
      <c r="G25" s="190"/>
      <c r="H25" s="293">
        <v>0</v>
      </c>
      <c r="I25" s="294"/>
      <c r="J25" s="12"/>
      <c r="L25" s="2" t="s">
        <v>170</v>
      </c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</row>
    <row r="26" spans="1:1025" s="2" customFormat="1" ht="15" customHeight="1" x14ac:dyDescent="0.2">
      <c r="A26" s="25">
        <v>4</v>
      </c>
      <c r="B26" s="190" t="s">
        <v>22</v>
      </c>
      <c r="C26" s="190"/>
      <c r="D26" s="190"/>
      <c r="E26" s="190"/>
      <c r="F26" s="190"/>
      <c r="G26" s="190"/>
      <c r="H26" s="191"/>
      <c r="I26" s="192"/>
      <c r="J26" s="13"/>
      <c r="L26" s="2" t="s">
        <v>171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s="2" customFormat="1" ht="15" customHeight="1" x14ac:dyDescent="0.2">
      <c r="A27" s="25">
        <v>5</v>
      </c>
      <c r="B27" s="190" t="s">
        <v>23</v>
      </c>
      <c r="C27" s="190"/>
      <c r="D27" s="190"/>
      <c r="E27" s="190"/>
      <c r="F27" s="190"/>
      <c r="G27" s="190"/>
      <c r="H27" s="200"/>
      <c r="I27" s="201"/>
      <c r="J27" s="13"/>
      <c r="L27" s="2" t="s">
        <v>172</v>
      </c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s="2" customFormat="1" ht="15" customHeight="1" x14ac:dyDescent="0.2">
      <c r="A28" s="202"/>
      <c r="B28" s="202"/>
      <c r="C28" s="202"/>
      <c r="D28" s="202"/>
      <c r="E28" s="202"/>
      <c r="F28" s="202"/>
      <c r="G28" s="202"/>
      <c r="H28" s="202"/>
      <c r="I28" s="202"/>
      <c r="J28" s="121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s="2" customFormat="1" ht="15" customHeight="1" x14ac:dyDescent="0.2">
      <c r="A29" s="203" t="s">
        <v>24</v>
      </c>
      <c r="B29" s="204"/>
      <c r="C29" s="204"/>
      <c r="D29" s="204"/>
      <c r="E29" s="204"/>
      <c r="F29" s="204"/>
      <c r="G29" s="204"/>
      <c r="H29" s="204"/>
      <c r="I29" s="205"/>
      <c r="J29" s="15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</row>
    <row r="30" spans="1:1025" s="2" customFormat="1" ht="15" customHeight="1" x14ac:dyDescent="0.2">
      <c r="A30" s="119">
        <v>1</v>
      </c>
      <c r="B30" s="196" t="s">
        <v>25</v>
      </c>
      <c r="C30" s="196"/>
      <c r="D30" s="196"/>
      <c r="E30" s="196"/>
      <c r="F30" s="196"/>
      <c r="G30" s="196"/>
      <c r="H30" s="197" t="s">
        <v>26</v>
      </c>
      <c r="I30" s="197"/>
      <c r="J30" s="16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</row>
    <row r="31" spans="1:1025" s="2" customFormat="1" ht="15" customHeight="1" x14ac:dyDescent="0.2">
      <c r="A31" s="25" t="s">
        <v>5</v>
      </c>
      <c r="B31" s="183" t="s">
        <v>27</v>
      </c>
      <c r="C31" s="183"/>
      <c r="D31" s="183"/>
      <c r="E31" s="183"/>
      <c r="F31" s="183"/>
      <c r="G31" s="183"/>
      <c r="H31" s="290">
        <v>0</v>
      </c>
      <c r="I31" s="290"/>
      <c r="J31" s="17" t="e">
        <f>((H31/(H25/220)))</f>
        <v>#DIV/0!</v>
      </c>
      <c r="K31" s="18"/>
      <c r="L31" s="199" t="s">
        <v>131</v>
      </c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</row>
    <row r="32" spans="1:1025" s="2" customFormat="1" ht="15" customHeight="1" x14ac:dyDescent="0.2">
      <c r="A32" s="27" t="s">
        <v>7</v>
      </c>
      <c r="B32" s="45" t="s">
        <v>28</v>
      </c>
      <c r="C32" s="46"/>
      <c r="D32" s="126" t="s">
        <v>130</v>
      </c>
      <c r="E32" s="126" t="s">
        <v>126</v>
      </c>
      <c r="F32" s="46"/>
      <c r="G32" s="47"/>
      <c r="H32" s="198">
        <f>IF(E32="N",0,H31*0.3)</f>
        <v>0</v>
      </c>
      <c r="I32" s="198"/>
      <c r="J32" s="19"/>
      <c r="L32" s="199" t="s">
        <v>179</v>
      </c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</row>
    <row r="33" spans="1:1025" s="2" customFormat="1" ht="15" customHeight="1" x14ac:dyDescent="0.2">
      <c r="A33" s="27" t="s">
        <v>9</v>
      </c>
      <c r="B33" s="45" t="s">
        <v>29</v>
      </c>
      <c r="C33" s="46"/>
      <c r="D33" s="126" t="s">
        <v>130</v>
      </c>
      <c r="E33" s="126" t="s">
        <v>126</v>
      </c>
      <c r="F33" s="32">
        <v>1045</v>
      </c>
      <c r="G33" s="73"/>
      <c r="H33" s="291">
        <f>IF(E33="N",0,F33*G33)</f>
        <v>0</v>
      </c>
      <c r="I33" s="290"/>
      <c r="J33" s="19"/>
      <c r="L33" s="118" t="s">
        <v>178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</row>
    <row r="34" spans="1:1025" s="2" customFormat="1" ht="15" customHeight="1" x14ac:dyDescent="0.2">
      <c r="A34" s="25" t="s">
        <v>11</v>
      </c>
      <c r="B34" s="209" t="s">
        <v>30</v>
      </c>
      <c r="C34" s="210"/>
      <c r="D34" s="210"/>
      <c r="E34" s="210"/>
      <c r="F34" s="210"/>
      <c r="G34" s="211"/>
      <c r="H34" s="290">
        <v>0</v>
      </c>
      <c r="I34" s="290"/>
      <c r="J34" s="20"/>
      <c r="L34" s="199"/>
      <c r="M34" s="199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</row>
    <row r="35" spans="1:1025" s="2" customFormat="1" ht="15" customHeight="1" x14ac:dyDescent="0.2">
      <c r="A35" s="25" t="s">
        <v>31</v>
      </c>
      <c r="B35" s="209" t="s">
        <v>32</v>
      </c>
      <c r="C35" s="210"/>
      <c r="D35" s="210"/>
      <c r="E35" s="210"/>
      <c r="F35" s="210"/>
      <c r="G35" s="211"/>
      <c r="H35" s="198">
        <v>0</v>
      </c>
      <c r="I35" s="198"/>
      <c r="J35" s="20"/>
      <c r="L35" s="199"/>
      <c r="M35" s="199"/>
      <c r="Q35" s="18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</row>
    <row r="36" spans="1:1025" s="2" customFormat="1" ht="15" customHeight="1" x14ac:dyDescent="0.2">
      <c r="A36" s="116" t="s">
        <v>33</v>
      </c>
      <c r="B36" s="206" t="s">
        <v>34</v>
      </c>
      <c r="C36" s="206"/>
      <c r="D36" s="206"/>
      <c r="E36" s="206"/>
      <c r="F36" s="206"/>
      <c r="G36" s="206"/>
      <c r="H36" s="207">
        <v>0</v>
      </c>
      <c r="I36" s="207"/>
      <c r="J36" s="21"/>
      <c r="L36" s="199"/>
      <c r="M36" s="199"/>
      <c r="O36" s="4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</row>
    <row r="37" spans="1:1025" s="2" customFormat="1" ht="15" customHeight="1" x14ac:dyDescent="0.2">
      <c r="A37" s="25" t="s">
        <v>35</v>
      </c>
      <c r="B37" s="230" t="s">
        <v>296</v>
      </c>
      <c r="C37" s="230"/>
      <c r="D37" s="230"/>
      <c r="E37" s="230"/>
      <c r="F37" s="230"/>
      <c r="G37" s="230"/>
      <c r="H37" s="208">
        <v>0</v>
      </c>
      <c r="I37" s="208"/>
      <c r="J37" s="22"/>
      <c r="K37" s="18"/>
      <c r="L37" s="199"/>
      <c r="M37" s="199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</row>
    <row r="38" spans="1:1025" s="2" customFormat="1" ht="15" customHeight="1" x14ac:dyDescent="0.2">
      <c r="A38" s="213" t="s">
        <v>37</v>
      </c>
      <c r="B38" s="213"/>
      <c r="C38" s="213"/>
      <c r="D38" s="213"/>
      <c r="E38" s="213"/>
      <c r="F38" s="213"/>
      <c r="G38" s="213"/>
      <c r="H38" s="214">
        <f>SUM(H31:I37)</f>
        <v>0</v>
      </c>
      <c r="I38" s="214"/>
      <c r="J38" s="23"/>
      <c r="L38" s="2" t="s">
        <v>133</v>
      </c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</row>
    <row r="39" spans="1:1025" s="2" customFormat="1" ht="15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121"/>
      <c r="K39" s="14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</row>
    <row r="40" spans="1:1025" s="2" customFormat="1" ht="15" customHeight="1" x14ac:dyDescent="0.2">
      <c r="A40" s="203" t="s">
        <v>38</v>
      </c>
      <c r="B40" s="204"/>
      <c r="C40" s="204"/>
      <c r="D40" s="204"/>
      <c r="E40" s="204"/>
      <c r="F40" s="204"/>
      <c r="G40" s="204"/>
      <c r="H40" s="204"/>
      <c r="I40" s="205"/>
      <c r="J40" s="121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</row>
    <row r="41" spans="1:1025" s="2" customFormat="1" ht="15" customHeight="1" x14ac:dyDescent="0.2">
      <c r="A41" s="196" t="s">
        <v>39</v>
      </c>
      <c r="B41" s="196"/>
      <c r="C41" s="196"/>
      <c r="D41" s="196"/>
      <c r="E41" s="196"/>
      <c r="F41" s="196"/>
      <c r="G41" s="196"/>
      <c r="H41" s="196"/>
      <c r="I41" s="196"/>
      <c r="J41" s="121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</row>
    <row r="42" spans="1:1025" s="2" customFormat="1" ht="15" customHeight="1" x14ac:dyDescent="0.2">
      <c r="A42" s="119" t="s">
        <v>40</v>
      </c>
      <c r="B42" s="196" t="s">
        <v>41</v>
      </c>
      <c r="C42" s="196"/>
      <c r="D42" s="196"/>
      <c r="E42" s="196"/>
      <c r="F42" s="196"/>
      <c r="G42" s="196"/>
      <c r="H42" s="119" t="s">
        <v>42</v>
      </c>
      <c r="I42" s="24" t="s">
        <v>26</v>
      </c>
      <c r="J42" s="121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</row>
    <row r="43" spans="1:1025" s="2" customFormat="1" ht="15" customHeight="1" x14ac:dyDescent="0.2">
      <c r="A43" s="25" t="s">
        <v>5</v>
      </c>
      <c r="B43" s="190" t="s">
        <v>43</v>
      </c>
      <c r="C43" s="190"/>
      <c r="D43" s="190"/>
      <c r="E43" s="190"/>
      <c r="F43" s="190"/>
      <c r="G43" s="190"/>
      <c r="H43" s="113">
        <f>1/12</f>
        <v>8.3333333333333329E-2</v>
      </c>
      <c r="I43" s="26">
        <f>H43*H38</f>
        <v>0</v>
      </c>
      <c r="J43" s="121"/>
      <c r="L43" s="199" t="s">
        <v>132</v>
      </c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</row>
    <row r="44" spans="1:1025" s="2" customFormat="1" ht="15" customHeight="1" x14ac:dyDescent="0.2">
      <c r="A44" s="99" t="s">
        <v>7</v>
      </c>
      <c r="B44" s="212" t="s">
        <v>282</v>
      </c>
      <c r="C44" s="212"/>
      <c r="D44" s="212"/>
      <c r="E44" s="212"/>
      <c r="F44" s="212"/>
      <c r="G44" s="212"/>
      <c r="H44" s="127">
        <v>0</v>
      </c>
      <c r="I44" s="97">
        <f>H44*H38</f>
        <v>0</v>
      </c>
      <c r="J44" s="121"/>
      <c r="L44" s="199" t="s">
        <v>203</v>
      </c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</row>
    <row r="45" spans="1:1025" s="2" customFormat="1" ht="15" customHeight="1" x14ac:dyDescent="0.2">
      <c r="A45" s="100" t="s">
        <v>9</v>
      </c>
      <c r="B45" s="230" t="s">
        <v>296</v>
      </c>
      <c r="C45" s="230"/>
      <c r="D45" s="230"/>
      <c r="E45" s="230"/>
      <c r="F45" s="230"/>
      <c r="G45" s="230"/>
      <c r="H45" s="77"/>
      <c r="I45" s="98">
        <f>H45*H38</f>
        <v>0</v>
      </c>
      <c r="J45" s="121"/>
      <c r="L45" s="199" t="s">
        <v>204</v>
      </c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</row>
    <row r="46" spans="1:1025" s="2" customFormat="1" ht="15" customHeight="1" x14ac:dyDescent="0.2">
      <c r="A46" s="213" t="s">
        <v>44</v>
      </c>
      <c r="B46" s="213"/>
      <c r="C46" s="213"/>
      <c r="D46" s="213"/>
      <c r="E46" s="213"/>
      <c r="F46" s="213"/>
      <c r="G46" s="213"/>
      <c r="H46" s="214">
        <f>SUM(I43:I45)</f>
        <v>0</v>
      </c>
      <c r="I46" s="214"/>
      <c r="J46" s="121"/>
      <c r="L46" s="2" t="s">
        <v>184</v>
      </c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</row>
    <row r="47" spans="1:1025" s="2" customFormat="1" ht="15" customHeight="1" x14ac:dyDescent="0.2">
      <c r="A47" s="215"/>
      <c r="B47" s="215"/>
      <c r="C47" s="215"/>
      <c r="D47" s="215"/>
      <c r="E47" s="215"/>
      <c r="F47" s="215"/>
      <c r="G47" s="215"/>
      <c r="H47" s="215"/>
      <c r="I47" s="215"/>
      <c r="J47" s="121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</row>
    <row r="48" spans="1:1025" s="2" customFormat="1" ht="15" customHeight="1" x14ac:dyDescent="0.2">
      <c r="A48" s="196" t="s">
        <v>45</v>
      </c>
      <c r="B48" s="196"/>
      <c r="C48" s="196"/>
      <c r="D48" s="196"/>
      <c r="E48" s="196"/>
      <c r="F48" s="196"/>
      <c r="G48" s="196"/>
      <c r="H48" s="196"/>
      <c r="I48" s="196"/>
      <c r="J48" s="121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</row>
    <row r="49" spans="1:1025" s="2" customFormat="1" ht="15" customHeight="1" x14ac:dyDescent="0.2">
      <c r="A49" s="119" t="s">
        <v>46</v>
      </c>
      <c r="B49" s="196" t="s">
        <v>47</v>
      </c>
      <c r="C49" s="196"/>
      <c r="D49" s="196"/>
      <c r="E49" s="196"/>
      <c r="F49" s="196"/>
      <c r="G49" s="196"/>
      <c r="H49" s="119" t="s">
        <v>42</v>
      </c>
      <c r="I49" s="24" t="s">
        <v>26</v>
      </c>
      <c r="J49" s="121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</row>
    <row r="50" spans="1:1025" s="2" customFormat="1" ht="15" customHeight="1" x14ac:dyDescent="0.2">
      <c r="A50" s="25" t="s">
        <v>5</v>
      </c>
      <c r="B50" s="190" t="s">
        <v>48</v>
      </c>
      <c r="C50" s="190"/>
      <c r="D50" s="190"/>
      <c r="E50" s="190"/>
      <c r="F50" s="190"/>
      <c r="G50" s="190"/>
      <c r="H50" s="80">
        <v>0.2</v>
      </c>
      <c r="I50" s="28">
        <f>H50*($H$38+$H$46)</f>
        <v>0</v>
      </c>
      <c r="J50" s="121"/>
      <c r="K50" s="29"/>
      <c r="L50" s="2" t="s">
        <v>135</v>
      </c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</row>
    <row r="51" spans="1:1025" s="2" customFormat="1" ht="15" customHeight="1" x14ac:dyDescent="0.2">
      <c r="A51" s="25" t="s">
        <v>7</v>
      </c>
      <c r="B51" s="190" t="s">
        <v>49</v>
      </c>
      <c r="C51" s="190"/>
      <c r="D51" s="190"/>
      <c r="E51" s="190"/>
      <c r="F51" s="190"/>
      <c r="G51" s="190"/>
      <c r="H51" s="80">
        <v>2.5000000000000001E-2</v>
      </c>
      <c r="I51" s="28">
        <f t="shared" ref="I51:I57" si="0">H51*($H$38+$H$46)</f>
        <v>0</v>
      </c>
      <c r="J51" s="121"/>
      <c r="K51" s="29"/>
      <c r="L51" s="2" t="s">
        <v>134</v>
      </c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</row>
    <row r="52" spans="1:1025" s="2" customFormat="1" ht="15" customHeight="1" x14ac:dyDescent="0.2">
      <c r="A52" s="65" t="s">
        <v>9</v>
      </c>
      <c r="B52" s="78" t="s">
        <v>50</v>
      </c>
      <c r="C52" s="79"/>
      <c r="D52" s="130" t="s">
        <v>175</v>
      </c>
      <c r="E52" s="131">
        <v>0</v>
      </c>
      <c r="F52" s="132" t="s">
        <v>176</v>
      </c>
      <c r="G52" s="131">
        <v>0</v>
      </c>
      <c r="H52" s="129">
        <f>E52*G52/100</f>
        <v>0</v>
      </c>
      <c r="I52" s="28">
        <f t="shared" si="0"/>
        <v>0</v>
      </c>
      <c r="J52" s="121"/>
      <c r="K52" s="29"/>
      <c r="L52" s="2" t="s">
        <v>136</v>
      </c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</row>
    <row r="53" spans="1:1025" s="2" customFormat="1" ht="15" customHeight="1" x14ac:dyDescent="0.2">
      <c r="A53" s="65" t="s">
        <v>11</v>
      </c>
      <c r="B53" s="190" t="s">
        <v>51</v>
      </c>
      <c r="C53" s="190"/>
      <c r="D53" s="190"/>
      <c r="E53" s="190"/>
      <c r="F53" s="190"/>
      <c r="G53" s="190"/>
      <c r="H53" s="80">
        <v>1.4999999999999999E-2</v>
      </c>
      <c r="I53" s="28">
        <f t="shared" si="0"/>
        <v>0</v>
      </c>
      <c r="J53" s="121"/>
      <c r="K53" s="29"/>
      <c r="L53" s="2" t="s">
        <v>137</v>
      </c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</row>
    <row r="54" spans="1:1025" s="2" customFormat="1" ht="15" customHeight="1" x14ac:dyDescent="0.2">
      <c r="A54" s="25" t="s">
        <v>31</v>
      </c>
      <c r="B54" s="190" t="s">
        <v>52</v>
      </c>
      <c r="C54" s="190"/>
      <c r="D54" s="190"/>
      <c r="E54" s="190"/>
      <c r="F54" s="190"/>
      <c r="G54" s="190"/>
      <c r="H54" s="81">
        <v>0.01</v>
      </c>
      <c r="I54" s="28">
        <f t="shared" si="0"/>
        <v>0</v>
      </c>
      <c r="J54" s="121"/>
      <c r="K54" s="29"/>
      <c r="L54" s="2" t="s">
        <v>138</v>
      </c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</row>
    <row r="55" spans="1:1025" s="2" customFormat="1" ht="15" customHeight="1" x14ac:dyDescent="0.2">
      <c r="A55" s="25" t="s">
        <v>33</v>
      </c>
      <c r="B55" s="190" t="s">
        <v>53</v>
      </c>
      <c r="C55" s="190"/>
      <c r="D55" s="190"/>
      <c r="E55" s="190"/>
      <c r="F55" s="190"/>
      <c r="G55" s="190"/>
      <c r="H55" s="80">
        <v>6.0000000000000001E-3</v>
      </c>
      <c r="I55" s="28">
        <f t="shared" si="0"/>
        <v>0</v>
      </c>
      <c r="J55" s="121"/>
      <c r="K55" s="29"/>
      <c r="L55" s="2" t="s">
        <v>139</v>
      </c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</row>
    <row r="56" spans="1:1025" s="2" customFormat="1" ht="15" customHeight="1" x14ac:dyDescent="0.2">
      <c r="A56" s="25" t="s">
        <v>35</v>
      </c>
      <c r="B56" s="190" t="s">
        <v>54</v>
      </c>
      <c r="C56" s="190"/>
      <c r="D56" s="190"/>
      <c r="E56" s="190"/>
      <c r="F56" s="190"/>
      <c r="G56" s="190"/>
      <c r="H56" s="80">
        <v>2E-3</v>
      </c>
      <c r="I56" s="28">
        <f t="shared" si="0"/>
        <v>0</v>
      </c>
      <c r="J56" s="121"/>
      <c r="K56" s="29"/>
      <c r="L56" s="2" t="s">
        <v>140</v>
      </c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</row>
    <row r="57" spans="1:1025" s="2" customFormat="1" ht="15" customHeight="1" x14ac:dyDescent="0.2">
      <c r="A57" s="25" t="s">
        <v>55</v>
      </c>
      <c r="B57" s="190" t="s">
        <v>56</v>
      </c>
      <c r="C57" s="190"/>
      <c r="D57" s="190"/>
      <c r="E57" s="190"/>
      <c r="F57" s="190"/>
      <c r="G57" s="190"/>
      <c r="H57" s="81">
        <v>0.08</v>
      </c>
      <c r="I57" s="28">
        <f t="shared" si="0"/>
        <v>0</v>
      </c>
      <c r="J57" s="121"/>
      <c r="K57" s="29"/>
      <c r="L57" s="2" t="s">
        <v>141</v>
      </c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</row>
    <row r="58" spans="1:1025" s="2" customFormat="1" ht="15" customHeight="1" x14ac:dyDescent="0.2">
      <c r="A58" s="213" t="s">
        <v>57</v>
      </c>
      <c r="B58" s="213"/>
      <c r="C58" s="213"/>
      <c r="D58" s="213"/>
      <c r="E58" s="213"/>
      <c r="F58" s="213"/>
      <c r="G58" s="213"/>
      <c r="H58" s="30">
        <f>SUM(H50:H57)</f>
        <v>0.33800000000000002</v>
      </c>
      <c r="I58" s="120">
        <f>SUM(I50:I57)</f>
        <v>0</v>
      </c>
      <c r="J58" s="121"/>
      <c r="K58" s="29"/>
      <c r="L58" s="2" t="s">
        <v>142</v>
      </c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</row>
    <row r="59" spans="1:1025" s="2" customFormat="1" ht="15" customHeight="1" x14ac:dyDescent="0.2">
      <c r="A59" s="215"/>
      <c r="B59" s="215"/>
      <c r="C59" s="215"/>
      <c r="D59" s="215"/>
      <c r="E59" s="215"/>
      <c r="F59" s="215"/>
      <c r="G59" s="215"/>
      <c r="H59" s="215"/>
      <c r="I59" s="215"/>
      <c r="J59" s="121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</row>
    <row r="60" spans="1:1025" s="2" customFormat="1" ht="15" customHeight="1" x14ac:dyDescent="0.2">
      <c r="A60" s="223" t="s">
        <v>58</v>
      </c>
      <c r="B60" s="224"/>
      <c r="C60" s="224"/>
      <c r="D60" s="224"/>
      <c r="E60" s="224"/>
      <c r="F60" s="224"/>
      <c r="G60" s="224"/>
      <c r="H60" s="224"/>
      <c r="I60" s="225"/>
      <c r="J60" s="121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</row>
    <row r="61" spans="1:1025" s="2" customFormat="1" ht="15" customHeight="1" thickBot="1" x14ac:dyDescent="0.25">
      <c r="A61" s="119" t="s">
        <v>59</v>
      </c>
      <c r="B61" s="196" t="s">
        <v>60</v>
      </c>
      <c r="C61" s="196"/>
      <c r="D61" s="196"/>
      <c r="E61" s="196"/>
      <c r="F61" s="196"/>
      <c r="G61" s="196"/>
      <c r="H61" s="213" t="s">
        <v>26</v>
      </c>
      <c r="I61" s="213"/>
      <c r="J61" s="31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</row>
    <row r="62" spans="1:1025" s="2" customFormat="1" ht="15" customHeight="1" thickBot="1" x14ac:dyDescent="0.25">
      <c r="A62" s="226" t="s">
        <v>5</v>
      </c>
      <c r="B62" s="226" t="s">
        <v>125</v>
      </c>
      <c r="C62" s="25" t="s">
        <v>124</v>
      </c>
      <c r="D62" s="25" t="s">
        <v>123</v>
      </c>
      <c r="E62" s="25" t="s">
        <v>122</v>
      </c>
      <c r="F62" s="25" t="s">
        <v>121</v>
      </c>
      <c r="G62" s="25" t="s">
        <v>128</v>
      </c>
      <c r="H62" s="228">
        <f>IF(C63="N",0,(D63*E63*F63)-G63)</f>
        <v>0</v>
      </c>
      <c r="I62" s="229"/>
      <c r="J62" s="19"/>
      <c r="L62" s="2" t="s">
        <v>144</v>
      </c>
      <c r="AA62" s="216"/>
      <c r="AB62" s="217"/>
      <c r="AC62" s="216"/>
      <c r="AD62" s="217"/>
      <c r="AE62" s="216"/>
      <c r="AF62" s="217"/>
      <c r="AG62" s="216"/>
      <c r="AH62" s="217"/>
      <c r="AI62" s="218"/>
      <c r="AJ62" s="219"/>
      <c r="AK62" s="219"/>
      <c r="AL62" s="220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</row>
    <row r="63" spans="1:1025" s="2" customFormat="1" ht="15" customHeight="1" x14ac:dyDescent="0.2">
      <c r="A63" s="227"/>
      <c r="B63" s="227"/>
      <c r="C63" s="25" t="s">
        <v>223</v>
      </c>
      <c r="D63" s="32">
        <v>4.05</v>
      </c>
      <c r="E63" s="288"/>
      <c r="F63" s="25">
        <v>15</v>
      </c>
      <c r="G63" s="133">
        <f>H31*0.06</f>
        <v>0</v>
      </c>
      <c r="H63" s="221">
        <f>IF(H62&gt;=0,H62,0)</f>
        <v>0</v>
      </c>
      <c r="I63" s="222"/>
      <c r="J63" s="19"/>
      <c r="L63" s="2" t="s">
        <v>143</v>
      </c>
      <c r="AA63" s="83"/>
      <c r="AB63" s="84"/>
      <c r="AC63" s="85"/>
      <c r="AD63" s="86"/>
      <c r="AE63" s="87"/>
      <c r="AF63" s="86"/>
      <c r="AG63" s="87"/>
      <c r="AH63" s="86"/>
      <c r="AI63" s="87"/>
      <c r="AJ63" s="86"/>
      <c r="AK63" s="87"/>
      <c r="AL63" s="86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</row>
    <row r="64" spans="1:1025" s="2" customFormat="1" ht="15" customHeight="1" x14ac:dyDescent="0.2">
      <c r="A64" s="226" t="s">
        <v>7</v>
      </c>
      <c r="B64" s="233" t="s">
        <v>127</v>
      </c>
      <c r="C64" s="234"/>
      <c r="D64" s="25" t="s">
        <v>124</v>
      </c>
      <c r="E64" s="25" t="s">
        <v>123</v>
      </c>
      <c r="F64" s="25" t="s">
        <v>121</v>
      </c>
      <c r="G64" s="25" t="s">
        <v>128</v>
      </c>
      <c r="H64" s="237">
        <f>IF(D65="N",0,(E65*F65)-G65)</f>
        <v>0</v>
      </c>
      <c r="I64" s="238"/>
      <c r="J64" s="19"/>
      <c r="L64" s="2" t="s">
        <v>145</v>
      </c>
      <c r="AA64" s="88"/>
      <c r="AB64" s="89"/>
      <c r="AC64" s="88"/>
      <c r="AD64" s="90"/>
      <c r="AE64" s="88"/>
      <c r="AF64" s="90"/>
      <c r="AG64" s="88"/>
      <c r="AH64" s="90"/>
      <c r="AI64" s="88"/>
      <c r="AJ64" s="90"/>
      <c r="AK64" s="88"/>
      <c r="AL64" s="90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</row>
    <row r="65" spans="1:1025" s="2" customFormat="1" ht="15" customHeight="1" thickBot="1" x14ac:dyDescent="0.25">
      <c r="A65" s="227"/>
      <c r="B65" s="235"/>
      <c r="C65" s="236"/>
      <c r="D65" s="25" t="s">
        <v>223</v>
      </c>
      <c r="E65" s="133"/>
      <c r="F65" s="25">
        <v>15</v>
      </c>
      <c r="G65" s="133">
        <v>0</v>
      </c>
      <c r="H65" s="239"/>
      <c r="I65" s="240"/>
      <c r="J65" s="19"/>
      <c r="L65" s="2" t="s">
        <v>146</v>
      </c>
      <c r="AA65" s="91"/>
      <c r="AB65" s="92"/>
      <c r="AC65" s="91"/>
      <c r="AD65" s="93"/>
      <c r="AE65" s="91"/>
      <c r="AF65" s="93"/>
      <c r="AG65" s="91"/>
      <c r="AH65" s="93"/>
      <c r="AI65" s="91"/>
      <c r="AJ65" s="93"/>
      <c r="AK65" s="91"/>
      <c r="AL65" s="9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</row>
    <row r="66" spans="1:1025" s="2" customFormat="1" ht="15" customHeight="1" x14ac:dyDescent="0.2">
      <c r="A66" s="25" t="s">
        <v>9</v>
      </c>
      <c r="B66" s="230" t="s">
        <v>61</v>
      </c>
      <c r="C66" s="230"/>
      <c r="D66" s="230"/>
      <c r="E66" s="230"/>
      <c r="F66" s="230"/>
      <c r="G66" s="230"/>
      <c r="H66" s="231">
        <v>0</v>
      </c>
      <c r="I66" s="231"/>
      <c r="J66" s="33"/>
      <c r="L66" s="2" t="s">
        <v>147</v>
      </c>
      <c r="AA66" s="94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</row>
    <row r="67" spans="1:1025" s="2" customFormat="1" ht="15" customHeight="1" x14ac:dyDescent="0.2">
      <c r="A67" s="25" t="s">
        <v>11</v>
      </c>
      <c r="B67" s="230" t="s">
        <v>296</v>
      </c>
      <c r="C67" s="230"/>
      <c r="D67" s="230"/>
      <c r="E67" s="230"/>
      <c r="F67" s="230"/>
      <c r="G67" s="230"/>
      <c r="H67" s="231">
        <v>0</v>
      </c>
      <c r="I67" s="231"/>
      <c r="J67" s="19"/>
      <c r="L67" s="2" t="s">
        <v>209</v>
      </c>
      <c r="AA67" s="95"/>
      <c r="AB67" s="95"/>
      <c r="AC67" s="95"/>
      <c r="AD67" s="95"/>
      <c r="AE67" s="95"/>
      <c r="AF67" s="95"/>
      <c r="AG67" s="95"/>
      <c r="AH67" s="95"/>
      <c r="AI67" s="96"/>
      <c r="AJ67" s="95"/>
      <c r="AK67" s="95"/>
      <c r="AL67" s="95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</row>
    <row r="68" spans="1:1025" s="2" customFormat="1" ht="15" customHeight="1" x14ac:dyDescent="0.2">
      <c r="A68" s="25" t="s">
        <v>31</v>
      </c>
      <c r="B68" s="230" t="s">
        <v>296</v>
      </c>
      <c r="C68" s="230"/>
      <c r="D68" s="230"/>
      <c r="E68" s="230"/>
      <c r="F68" s="230"/>
      <c r="G68" s="230"/>
      <c r="H68" s="231">
        <v>0</v>
      </c>
      <c r="I68" s="231"/>
      <c r="J68" s="19"/>
      <c r="L68" s="2" t="s">
        <v>209</v>
      </c>
      <c r="AA68" s="95"/>
      <c r="AB68" s="95"/>
      <c r="AC68" s="95"/>
      <c r="AD68" s="95"/>
      <c r="AE68" s="95"/>
      <c r="AF68" s="95"/>
      <c r="AG68" s="95"/>
      <c r="AH68" s="95"/>
      <c r="AI68" s="96"/>
      <c r="AJ68" s="95"/>
      <c r="AK68" s="95"/>
      <c r="AL68" s="95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</row>
    <row r="69" spans="1:1025" s="2" customFormat="1" ht="15" customHeight="1" x14ac:dyDescent="0.2">
      <c r="A69" s="213" t="s">
        <v>44</v>
      </c>
      <c r="B69" s="213"/>
      <c r="C69" s="213"/>
      <c r="D69" s="213"/>
      <c r="E69" s="213"/>
      <c r="F69" s="213"/>
      <c r="G69" s="213"/>
      <c r="H69" s="214">
        <f>SUM(H63:I68)</f>
        <v>0</v>
      </c>
      <c r="I69" s="214"/>
      <c r="J69" s="23"/>
      <c r="L69" s="2" t="s">
        <v>159</v>
      </c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</row>
    <row r="70" spans="1:1025" s="2" customFormat="1" ht="15" customHeight="1" x14ac:dyDescent="0.2">
      <c r="A70" s="177"/>
      <c r="B70" s="177"/>
      <c r="C70" s="177"/>
      <c r="D70" s="177"/>
      <c r="E70" s="177"/>
      <c r="F70" s="177"/>
      <c r="G70" s="177"/>
      <c r="H70" s="177"/>
      <c r="I70" s="177"/>
      <c r="J70" s="2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</row>
    <row r="71" spans="1:1025" s="2" customFormat="1" ht="15" customHeight="1" x14ac:dyDescent="0.2">
      <c r="A71" s="232" t="s">
        <v>62</v>
      </c>
      <c r="B71" s="232"/>
      <c r="C71" s="232"/>
      <c r="D71" s="232"/>
      <c r="E71" s="232"/>
      <c r="F71" s="232"/>
      <c r="G71" s="232"/>
      <c r="H71" s="232"/>
      <c r="I71" s="232"/>
      <c r="J71" s="2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</row>
    <row r="72" spans="1:1025" s="2" customFormat="1" ht="15" customHeight="1" x14ac:dyDescent="0.2">
      <c r="A72" s="243"/>
      <c r="B72" s="243"/>
      <c r="C72" s="243"/>
      <c r="D72" s="243"/>
      <c r="E72" s="243"/>
      <c r="F72" s="243"/>
      <c r="G72" s="243"/>
      <c r="H72" s="243"/>
      <c r="I72" s="243"/>
      <c r="J72" s="2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</row>
    <row r="73" spans="1:1025" s="2" customFormat="1" ht="15" customHeight="1" x14ac:dyDescent="0.2">
      <c r="A73" s="122">
        <v>2</v>
      </c>
      <c r="B73" s="244" t="s">
        <v>63</v>
      </c>
      <c r="C73" s="244"/>
      <c r="D73" s="244"/>
      <c r="E73" s="244"/>
      <c r="F73" s="244"/>
      <c r="G73" s="244"/>
      <c r="H73" s="245" t="s">
        <v>26</v>
      </c>
      <c r="I73" s="245"/>
      <c r="J73" s="2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</row>
    <row r="74" spans="1:1025" s="2" customFormat="1" ht="15" customHeight="1" x14ac:dyDescent="0.2">
      <c r="A74" s="27" t="s">
        <v>40</v>
      </c>
      <c r="B74" s="230" t="s">
        <v>64</v>
      </c>
      <c r="C74" s="230"/>
      <c r="D74" s="230"/>
      <c r="E74" s="230"/>
      <c r="F74" s="230"/>
      <c r="G74" s="230"/>
      <c r="H74" s="241">
        <f>H46</f>
        <v>0</v>
      </c>
      <c r="I74" s="241"/>
      <c r="J74" s="23"/>
      <c r="L74" s="2" t="s">
        <v>148</v>
      </c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</row>
    <row r="75" spans="1:1025" s="2" customFormat="1" ht="15" customHeight="1" x14ac:dyDescent="0.2">
      <c r="A75" s="27" t="s">
        <v>46</v>
      </c>
      <c r="B75" s="230" t="s">
        <v>47</v>
      </c>
      <c r="C75" s="230"/>
      <c r="D75" s="230"/>
      <c r="E75" s="230"/>
      <c r="F75" s="230"/>
      <c r="G75" s="230"/>
      <c r="H75" s="241">
        <f>I58</f>
        <v>0</v>
      </c>
      <c r="I75" s="241"/>
      <c r="J75" s="23"/>
      <c r="L75" s="2" t="s">
        <v>149</v>
      </c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</row>
    <row r="76" spans="1:1025" s="2" customFormat="1" ht="15" customHeight="1" x14ac:dyDescent="0.2">
      <c r="A76" s="27" t="s">
        <v>59</v>
      </c>
      <c r="B76" s="230" t="s">
        <v>60</v>
      </c>
      <c r="C76" s="230"/>
      <c r="D76" s="230"/>
      <c r="E76" s="230"/>
      <c r="F76" s="230"/>
      <c r="G76" s="230"/>
      <c r="H76" s="241">
        <f>H69</f>
        <v>0</v>
      </c>
      <c r="I76" s="241"/>
      <c r="J76" s="23"/>
      <c r="L76" s="2" t="s">
        <v>150</v>
      </c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</row>
    <row r="77" spans="1:1025" s="2" customFormat="1" ht="15" customHeight="1" x14ac:dyDescent="0.2">
      <c r="A77" s="213" t="s">
        <v>44</v>
      </c>
      <c r="B77" s="213"/>
      <c r="C77" s="213"/>
      <c r="D77" s="213"/>
      <c r="E77" s="213"/>
      <c r="F77" s="213"/>
      <c r="G77" s="213"/>
      <c r="H77" s="214">
        <f>SUM(H74:I76)</f>
        <v>0</v>
      </c>
      <c r="I77" s="214"/>
      <c r="J77" s="23"/>
      <c r="L77" s="2" t="s">
        <v>151</v>
      </c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</row>
    <row r="78" spans="1:1025" s="2" customFormat="1" ht="15" customHeight="1" x14ac:dyDescent="0.2">
      <c r="A78" s="242"/>
      <c r="B78" s="242"/>
      <c r="C78" s="242"/>
      <c r="D78" s="242"/>
      <c r="E78" s="242"/>
      <c r="F78" s="242"/>
      <c r="G78" s="242"/>
      <c r="H78" s="242"/>
      <c r="I78" s="242"/>
      <c r="J78" s="2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</row>
    <row r="79" spans="1:1025" s="2" customFormat="1" ht="15" customHeight="1" x14ac:dyDescent="0.2">
      <c r="A79" s="203" t="s">
        <v>297</v>
      </c>
      <c r="B79" s="204"/>
      <c r="C79" s="204"/>
      <c r="D79" s="204"/>
      <c r="E79" s="204"/>
      <c r="F79" s="204"/>
      <c r="G79" s="204"/>
      <c r="H79" s="204"/>
      <c r="I79" s="205"/>
      <c r="J79" s="2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</row>
    <row r="80" spans="1:1025" s="2" customFormat="1" ht="15" customHeight="1" x14ac:dyDescent="0.2">
      <c r="A80" s="119">
        <v>3</v>
      </c>
      <c r="B80" s="196" t="s">
        <v>65</v>
      </c>
      <c r="C80" s="196"/>
      <c r="D80" s="196"/>
      <c r="E80" s="196"/>
      <c r="F80" s="196"/>
      <c r="G80" s="196"/>
      <c r="H80" s="119" t="s">
        <v>42</v>
      </c>
      <c r="I80" s="24" t="s">
        <v>26</v>
      </c>
      <c r="J80" s="2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</row>
    <row r="81" spans="1:1025" s="2" customFormat="1" ht="15" customHeight="1" x14ac:dyDescent="0.2">
      <c r="A81" s="25" t="s">
        <v>5</v>
      </c>
      <c r="B81" s="190" t="s">
        <v>66</v>
      </c>
      <c r="C81" s="190"/>
      <c r="D81" s="190"/>
      <c r="E81" s="190"/>
      <c r="F81" s="190"/>
      <c r="G81" s="190"/>
      <c r="H81" s="77">
        <f>(1/12)*0.055</f>
        <v>4.5833333333333334E-3</v>
      </c>
      <c r="I81" s="28">
        <f t="shared" ref="I81:I86" si="1">H81*$H$38</f>
        <v>0</v>
      </c>
      <c r="J81" s="23"/>
      <c r="L81" s="2" t="s">
        <v>194</v>
      </c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</row>
    <row r="82" spans="1:1025" s="2" customFormat="1" ht="15" customHeight="1" x14ac:dyDescent="0.2">
      <c r="A82" s="25" t="s">
        <v>7</v>
      </c>
      <c r="B82" s="190" t="s">
        <v>67</v>
      </c>
      <c r="C82" s="190"/>
      <c r="D82" s="190"/>
      <c r="E82" s="190"/>
      <c r="F82" s="190"/>
      <c r="G82" s="190"/>
      <c r="H82" s="77">
        <v>2.9999999999999997E-4</v>
      </c>
      <c r="I82" s="28">
        <f t="shared" si="1"/>
        <v>0</v>
      </c>
      <c r="J82" s="23"/>
      <c r="L82" s="2" t="s">
        <v>195</v>
      </c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</row>
    <row r="83" spans="1:1025" s="2" customFormat="1" ht="15" customHeight="1" x14ac:dyDescent="0.2">
      <c r="A83" s="25" t="s">
        <v>9</v>
      </c>
      <c r="B83" s="190" t="s">
        <v>68</v>
      </c>
      <c r="C83" s="190"/>
      <c r="D83" s="190"/>
      <c r="E83" s="190"/>
      <c r="F83" s="190"/>
      <c r="G83" s="190"/>
      <c r="H83" s="77">
        <v>0.02</v>
      </c>
      <c r="I83" s="28">
        <f t="shared" si="1"/>
        <v>0</v>
      </c>
      <c r="J83" s="23"/>
      <c r="K83" s="34"/>
      <c r="L83" s="2" t="s">
        <v>205</v>
      </c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</row>
    <row r="84" spans="1:1025" s="2" customFormat="1" ht="15" customHeight="1" x14ac:dyDescent="0.2">
      <c r="A84" s="25" t="s">
        <v>11</v>
      </c>
      <c r="B84" s="190" t="s">
        <v>69</v>
      </c>
      <c r="C84" s="190"/>
      <c r="D84" s="190"/>
      <c r="E84" s="190"/>
      <c r="F84" s="190"/>
      <c r="G84" s="190"/>
      <c r="H84" s="77">
        <v>1.9400000000000001E-2</v>
      </c>
      <c r="I84" s="28">
        <f t="shared" si="1"/>
        <v>0</v>
      </c>
      <c r="J84" s="23"/>
      <c r="L84" s="2" t="s">
        <v>196</v>
      </c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</row>
    <row r="85" spans="1:1025" s="2" customFormat="1" ht="15" customHeight="1" x14ac:dyDescent="0.2">
      <c r="A85" s="25" t="s">
        <v>31</v>
      </c>
      <c r="B85" s="190" t="s">
        <v>70</v>
      </c>
      <c r="C85" s="190"/>
      <c r="D85" s="190"/>
      <c r="E85" s="190"/>
      <c r="F85" s="190"/>
      <c r="G85" s="190"/>
      <c r="H85" s="77">
        <f>H84*H58</f>
        <v>6.5572000000000009E-3</v>
      </c>
      <c r="I85" s="28">
        <f t="shared" si="1"/>
        <v>0</v>
      </c>
      <c r="J85" s="23"/>
      <c r="L85" s="2" t="s">
        <v>177</v>
      </c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</row>
    <row r="86" spans="1:1025" s="2" customFormat="1" ht="15" customHeight="1" x14ac:dyDescent="0.2">
      <c r="A86" s="25" t="s">
        <v>33</v>
      </c>
      <c r="B86" s="190" t="s">
        <v>71</v>
      </c>
      <c r="C86" s="190"/>
      <c r="D86" s="190"/>
      <c r="E86" s="190"/>
      <c r="F86" s="190"/>
      <c r="G86" s="190"/>
      <c r="H86" s="77">
        <v>0.02</v>
      </c>
      <c r="I86" s="28">
        <f t="shared" si="1"/>
        <v>0</v>
      </c>
      <c r="J86" s="23"/>
      <c r="L86" s="2" t="s">
        <v>206</v>
      </c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  <c r="AMK86" s="3"/>
    </row>
    <row r="87" spans="1:1025" s="2" customFormat="1" ht="15" customHeight="1" x14ac:dyDescent="0.2">
      <c r="A87" s="213" t="s">
        <v>44</v>
      </c>
      <c r="B87" s="213"/>
      <c r="C87" s="213"/>
      <c r="D87" s="213"/>
      <c r="E87" s="213"/>
      <c r="F87" s="213"/>
      <c r="G87" s="213"/>
      <c r="H87" s="246">
        <f>SUM(I81:I86)*0</f>
        <v>0</v>
      </c>
      <c r="I87" s="246"/>
      <c r="J87" s="23"/>
      <c r="L87" s="2" t="s">
        <v>152</v>
      </c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</row>
    <row r="88" spans="1:1025" s="2" customFormat="1" ht="15" customHeight="1" x14ac:dyDescent="0.2">
      <c r="A88" s="215"/>
      <c r="B88" s="215"/>
      <c r="C88" s="215"/>
      <c r="D88" s="215"/>
      <c r="E88" s="215"/>
      <c r="F88" s="215"/>
      <c r="G88" s="215"/>
      <c r="H88" s="215"/>
      <c r="I88" s="215"/>
      <c r="J88" s="2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</row>
    <row r="89" spans="1:1025" s="2" customFormat="1" ht="15" customHeight="1" x14ac:dyDescent="0.2">
      <c r="A89" s="203" t="s">
        <v>72</v>
      </c>
      <c r="B89" s="204"/>
      <c r="C89" s="204"/>
      <c r="D89" s="204"/>
      <c r="E89" s="204"/>
      <c r="F89" s="204"/>
      <c r="G89" s="204"/>
      <c r="H89" s="204"/>
      <c r="I89" s="205"/>
      <c r="J89" s="2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</row>
    <row r="90" spans="1:1025" s="2" customFormat="1" ht="15" customHeight="1" x14ac:dyDescent="0.2">
      <c r="A90" s="223" t="s">
        <v>73</v>
      </c>
      <c r="B90" s="224"/>
      <c r="C90" s="224"/>
      <c r="D90" s="224"/>
      <c r="E90" s="224"/>
      <c r="F90" s="224"/>
      <c r="G90" s="224"/>
      <c r="H90" s="224"/>
      <c r="I90" s="225"/>
      <c r="J90" s="2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</row>
    <row r="91" spans="1:1025" s="2" customFormat="1" ht="15" customHeight="1" x14ac:dyDescent="0.2">
      <c r="A91" s="119" t="s">
        <v>74</v>
      </c>
      <c r="B91" s="196" t="s">
        <v>185</v>
      </c>
      <c r="C91" s="196"/>
      <c r="D91" s="196"/>
      <c r="E91" s="196"/>
      <c r="F91" s="196"/>
      <c r="G91" s="196"/>
      <c r="H91" s="119" t="s">
        <v>42</v>
      </c>
      <c r="I91" s="119" t="s">
        <v>26</v>
      </c>
      <c r="J91" s="2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</row>
    <row r="92" spans="1:1025" s="2" customFormat="1" ht="15" customHeight="1" x14ac:dyDescent="0.2">
      <c r="A92" s="25" t="s">
        <v>5</v>
      </c>
      <c r="B92" s="190" t="s">
        <v>186</v>
      </c>
      <c r="C92" s="190"/>
      <c r="D92" s="190"/>
      <c r="E92" s="190"/>
      <c r="F92" s="190"/>
      <c r="G92" s="190"/>
      <c r="H92" s="127">
        <v>0</v>
      </c>
      <c r="I92" s="26">
        <f>H92*$H$38</f>
        <v>0</v>
      </c>
      <c r="J92" s="23"/>
      <c r="L92" s="2" t="s">
        <v>197</v>
      </c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</row>
    <row r="93" spans="1:1025" s="2" customFormat="1" ht="15" customHeight="1" x14ac:dyDescent="0.2">
      <c r="A93" s="25" t="s">
        <v>7</v>
      </c>
      <c r="B93" s="190" t="s">
        <v>187</v>
      </c>
      <c r="C93" s="190"/>
      <c r="D93" s="190"/>
      <c r="E93" s="190"/>
      <c r="F93" s="190"/>
      <c r="G93" s="190"/>
      <c r="H93" s="287">
        <v>0</v>
      </c>
      <c r="I93" s="26">
        <f>H93*$H$38</f>
        <v>0</v>
      </c>
      <c r="J93" s="23"/>
      <c r="L93" s="2" t="s">
        <v>198</v>
      </c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</row>
    <row r="94" spans="1:1025" s="2" customFormat="1" ht="15" customHeight="1" x14ac:dyDescent="0.2">
      <c r="A94" s="25" t="s">
        <v>9</v>
      </c>
      <c r="B94" s="190" t="s">
        <v>188</v>
      </c>
      <c r="C94" s="190"/>
      <c r="D94" s="190"/>
      <c r="E94" s="190"/>
      <c r="F94" s="190"/>
      <c r="G94" s="190"/>
      <c r="H94" s="287">
        <v>0</v>
      </c>
      <c r="I94" s="26">
        <f t="shared" ref="I94:I97" si="2">H94*$H$38</f>
        <v>0</v>
      </c>
      <c r="J94" s="23"/>
      <c r="L94" s="2" t="s">
        <v>153</v>
      </c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</row>
    <row r="95" spans="1:1025" s="2" customFormat="1" ht="15" customHeight="1" x14ac:dyDescent="0.2">
      <c r="A95" s="25" t="s">
        <v>11</v>
      </c>
      <c r="B95" s="190" t="s">
        <v>189</v>
      </c>
      <c r="C95" s="190"/>
      <c r="D95" s="190"/>
      <c r="E95" s="190"/>
      <c r="F95" s="190"/>
      <c r="G95" s="190"/>
      <c r="H95" s="287">
        <v>0</v>
      </c>
      <c r="I95" s="26">
        <f t="shared" si="2"/>
        <v>0</v>
      </c>
      <c r="J95" s="23"/>
      <c r="L95" s="2" t="s">
        <v>199</v>
      </c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</row>
    <row r="96" spans="1:1025" s="2" customFormat="1" ht="15" customHeight="1" x14ac:dyDescent="0.2">
      <c r="A96" s="25" t="s">
        <v>31</v>
      </c>
      <c r="B96" s="190" t="s">
        <v>190</v>
      </c>
      <c r="C96" s="190"/>
      <c r="D96" s="190"/>
      <c r="E96" s="190"/>
      <c r="F96" s="190"/>
      <c r="G96" s="190"/>
      <c r="H96" s="127">
        <v>0</v>
      </c>
      <c r="I96" s="26">
        <f t="shared" si="2"/>
        <v>0</v>
      </c>
      <c r="J96" s="23"/>
      <c r="L96" s="2" t="s">
        <v>200</v>
      </c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</row>
    <row r="97" spans="1:1025" s="2" customFormat="1" ht="15" customHeight="1" x14ac:dyDescent="0.2">
      <c r="A97" s="25" t="s">
        <v>33</v>
      </c>
      <c r="B97" s="190" t="s">
        <v>191</v>
      </c>
      <c r="C97" s="190"/>
      <c r="D97" s="190"/>
      <c r="E97" s="190"/>
      <c r="F97" s="190"/>
      <c r="G97" s="190"/>
      <c r="H97" s="287"/>
      <c r="I97" s="26">
        <f t="shared" si="2"/>
        <v>0</v>
      </c>
      <c r="J97" s="2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</row>
    <row r="98" spans="1:1025" s="2" customFormat="1" ht="15" customHeight="1" x14ac:dyDescent="0.2">
      <c r="A98" s="245" t="s">
        <v>44</v>
      </c>
      <c r="B98" s="245"/>
      <c r="C98" s="245"/>
      <c r="D98" s="245"/>
      <c r="E98" s="245"/>
      <c r="F98" s="245"/>
      <c r="G98" s="245"/>
      <c r="H98" s="36">
        <f>SUM(H92:H97)</f>
        <v>0</v>
      </c>
      <c r="I98" s="37">
        <f>SUM(I92:I97)</f>
        <v>0</v>
      </c>
      <c r="J98" s="23"/>
      <c r="L98" s="2" t="s">
        <v>152</v>
      </c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</row>
    <row r="99" spans="1:1025" s="2" customFormat="1" ht="15" customHeight="1" x14ac:dyDescent="0.2">
      <c r="A99" s="242"/>
      <c r="B99" s="242"/>
      <c r="C99" s="242"/>
      <c r="D99" s="242"/>
      <c r="E99" s="242"/>
      <c r="F99" s="242"/>
      <c r="G99" s="242"/>
      <c r="H99" s="242"/>
      <c r="I99" s="242"/>
      <c r="J99" s="2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</row>
    <row r="100" spans="1:1025" s="2" customFormat="1" ht="15" customHeight="1" x14ac:dyDescent="0.2">
      <c r="A100" s="223" t="s">
        <v>76</v>
      </c>
      <c r="B100" s="224"/>
      <c r="C100" s="224"/>
      <c r="D100" s="224"/>
      <c r="E100" s="224"/>
      <c r="F100" s="224"/>
      <c r="G100" s="224"/>
      <c r="H100" s="224"/>
      <c r="I100" s="225"/>
      <c r="J100" s="2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</row>
    <row r="101" spans="1:1025" s="2" customFormat="1" ht="15" customHeight="1" x14ac:dyDescent="0.2">
      <c r="A101" s="119" t="s">
        <v>77</v>
      </c>
      <c r="B101" s="196" t="s">
        <v>192</v>
      </c>
      <c r="C101" s="196"/>
      <c r="D101" s="196"/>
      <c r="E101" s="196"/>
      <c r="F101" s="196"/>
      <c r="G101" s="196"/>
      <c r="H101" s="119" t="s">
        <v>42</v>
      </c>
      <c r="I101" s="119" t="s">
        <v>26</v>
      </c>
      <c r="J101" s="23"/>
      <c r="M101" s="2" t="s">
        <v>129</v>
      </c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</row>
    <row r="102" spans="1:1025" s="2" customFormat="1" ht="15" customHeight="1" x14ac:dyDescent="0.2">
      <c r="A102" s="25" t="s">
        <v>5</v>
      </c>
      <c r="B102" s="190" t="s">
        <v>201</v>
      </c>
      <c r="C102" s="190"/>
      <c r="D102" s="190"/>
      <c r="E102" s="190"/>
      <c r="F102" s="190"/>
      <c r="G102" s="190"/>
      <c r="H102" s="35"/>
      <c r="I102" s="26">
        <f>(H31+H32+H33)*H102</f>
        <v>0</v>
      </c>
      <c r="J102" s="2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</row>
    <row r="103" spans="1:1025" s="2" customFormat="1" ht="15" customHeight="1" x14ac:dyDescent="0.2">
      <c r="A103" s="213" t="s">
        <v>44</v>
      </c>
      <c r="B103" s="213"/>
      <c r="C103" s="213"/>
      <c r="D103" s="213"/>
      <c r="E103" s="213"/>
      <c r="F103" s="213"/>
      <c r="G103" s="213"/>
      <c r="H103" s="214">
        <f>SUM(I99:I102)</f>
        <v>0</v>
      </c>
      <c r="I103" s="214"/>
      <c r="J103" s="2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</row>
    <row r="104" spans="1:1025" s="2" customFormat="1" ht="15" customHeight="1" x14ac:dyDescent="0.2">
      <c r="A104" s="177"/>
      <c r="B104" s="177"/>
      <c r="C104" s="177"/>
      <c r="D104" s="177"/>
      <c r="E104" s="177"/>
      <c r="F104" s="177"/>
      <c r="G104" s="177"/>
      <c r="H104" s="177"/>
      <c r="I104" s="177"/>
      <c r="J104" s="2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  <c r="AMK104" s="3"/>
    </row>
    <row r="105" spans="1:1025" s="2" customFormat="1" ht="15" customHeight="1" x14ac:dyDescent="0.2">
      <c r="A105" s="232" t="s">
        <v>78</v>
      </c>
      <c r="B105" s="232"/>
      <c r="C105" s="232"/>
      <c r="D105" s="232"/>
      <c r="E105" s="232"/>
      <c r="F105" s="232"/>
      <c r="G105" s="232"/>
      <c r="H105" s="232"/>
      <c r="I105" s="232"/>
      <c r="J105" s="2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  <c r="AMK105" s="3"/>
    </row>
    <row r="106" spans="1:1025" s="2" customFormat="1" ht="15" customHeight="1" x14ac:dyDescent="0.2">
      <c r="A106" s="243"/>
      <c r="B106" s="243"/>
      <c r="C106" s="243"/>
      <c r="D106" s="243"/>
      <c r="E106" s="243"/>
      <c r="F106" s="243"/>
      <c r="G106" s="243"/>
      <c r="H106" s="243"/>
      <c r="I106" s="243"/>
      <c r="J106" s="2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  <c r="AMK106" s="3"/>
    </row>
    <row r="107" spans="1:1025" s="2" customFormat="1" ht="15" customHeight="1" x14ac:dyDescent="0.2">
      <c r="A107" s="122">
        <v>4</v>
      </c>
      <c r="B107" s="244" t="s">
        <v>63</v>
      </c>
      <c r="C107" s="244"/>
      <c r="D107" s="244"/>
      <c r="E107" s="244"/>
      <c r="F107" s="244"/>
      <c r="G107" s="244"/>
      <c r="H107" s="245" t="s">
        <v>26</v>
      </c>
      <c r="I107" s="245"/>
      <c r="J107" s="2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</row>
    <row r="108" spans="1:1025" s="2" customFormat="1" ht="15" customHeight="1" x14ac:dyDescent="0.2">
      <c r="A108" s="27" t="s">
        <v>74</v>
      </c>
      <c r="B108" s="230" t="s">
        <v>193</v>
      </c>
      <c r="C108" s="230"/>
      <c r="D108" s="230"/>
      <c r="E108" s="230"/>
      <c r="F108" s="230"/>
      <c r="G108" s="230"/>
      <c r="H108" s="198">
        <f>I98</f>
        <v>0</v>
      </c>
      <c r="I108" s="198"/>
      <c r="J108" s="23"/>
      <c r="L108" s="2" t="s">
        <v>154</v>
      </c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</row>
    <row r="109" spans="1:1025" s="2" customFormat="1" ht="15" customHeight="1" x14ac:dyDescent="0.2">
      <c r="A109" s="27" t="s">
        <v>77</v>
      </c>
      <c r="B109" s="230" t="s">
        <v>192</v>
      </c>
      <c r="C109" s="230"/>
      <c r="D109" s="230"/>
      <c r="E109" s="230"/>
      <c r="F109" s="230"/>
      <c r="G109" s="230"/>
      <c r="H109" s="198">
        <f>H103</f>
        <v>0</v>
      </c>
      <c r="I109" s="198"/>
      <c r="J109" s="23"/>
      <c r="L109" s="2" t="s">
        <v>155</v>
      </c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</row>
    <row r="110" spans="1:1025" s="2" customFormat="1" ht="15" customHeight="1" x14ac:dyDescent="0.2">
      <c r="A110" s="213" t="s">
        <v>44</v>
      </c>
      <c r="B110" s="213"/>
      <c r="C110" s="213"/>
      <c r="D110" s="213"/>
      <c r="E110" s="213"/>
      <c r="F110" s="213"/>
      <c r="G110" s="213"/>
      <c r="H110" s="214">
        <f>SUM(H108:I109)</f>
        <v>0</v>
      </c>
      <c r="I110" s="214"/>
      <c r="J110" s="2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</row>
    <row r="111" spans="1:1025" s="3" customFormat="1" ht="15" customHeight="1" x14ac:dyDescent="0.2">
      <c r="A111" s="242"/>
      <c r="B111" s="242"/>
      <c r="C111" s="242"/>
      <c r="D111" s="242"/>
      <c r="E111" s="242"/>
      <c r="F111" s="242"/>
      <c r="G111" s="242"/>
      <c r="H111" s="242"/>
      <c r="I111" s="242"/>
      <c r="J111" s="12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1025" s="3" customFormat="1" ht="15" customHeight="1" x14ac:dyDescent="0.2">
      <c r="A112" s="203" t="s">
        <v>79</v>
      </c>
      <c r="B112" s="204"/>
      <c r="C112" s="204"/>
      <c r="D112" s="204"/>
      <c r="E112" s="204"/>
      <c r="F112" s="204"/>
      <c r="G112" s="204"/>
      <c r="H112" s="204"/>
      <c r="I112" s="205"/>
      <c r="J112" s="1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s="3" customFormat="1" ht="15" customHeight="1" x14ac:dyDescent="0.2">
      <c r="A113" s="119">
        <v>5</v>
      </c>
      <c r="B113" s="196" t="s">
        <v>80</v>
      </c>
      <c r="C113" s="196"/>
      <c r="D113" s="196"/>
      <c r="E113" s="196"/>
      <c r="F113" s="196"/>
      <c r="G113" s="196"/>
      <c r="H113" s="213" t="s">
        <v>26</v>
      </c>
      <c r="I113" s="213"/>
      <c r="J113" s="31"/>
      <c r="K113" s="2"/>
      <c r="L113" s="7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s="3" customFormat="1" ht="15" customHeight="1" x14ac:dyDescent="0.2">
      <c r="A114" s="27" t="s">
        <v>5</v>
      </c>
      <c r="B114" s="230" t="s">
        <v>81</v>
      </c>
      <c r="C114" s="230"/>
      <c r="D114" s="230"/>
      <c r="E114" s="230"/>
      <c r="F114" s="230"/>
      <c r="G114" s="230"/>
      <c r="H114" s="247">
        <f>'Detalhamento Uniformes e EPIs'!$E$7/6</f>
        <v>0</v>
      </c>
      <c r="I114" s="247"/>
      <c r="J114" s="19"/>
      <c r="K114" s="2"/>
      <c r="L114" s="72" t="s">
        <v>156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s="3" customFormat="1" ht="15" customHeight="1" x14ac:dyDescent="0.2">
      <c r="A115" s="27" t="s">
        <v>7</v>
      </c>
      <c r="B115" s="230" t="s">
        <v>300</v>
      </c>
      <c r="C115" s="230"/>
      <c r="D115" s="230"/>
      <c r="E115" s="230"/>
      <c r="F115" s="230"/>
      <c r="G115" s="230"/>
      <c r="H115" s="247">
        <f>'Detalhamento Uniformes e EPIs'!$E$15/6</f>
        <v>0</v>
      </c>
      <c r="I115" s="247"/>
      <c r="J115" s="19"/>
      <c r="K115" s="18"/>
      <c r="L115" s="72" t="s">
        <v>156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s="3" customFormat="1" ht="15" customHeight="1" x14ac:dyDescent="0.2">
      <c r="A116" s="27" t="s">
        <v>9</v>
      </c>
      <c r="B116" s="230" t="s">
        <v>75</v>
      </c>
      <c r="C116" s="230"/>
      <c r="D116" s="230"/>
      <c r="E116" s="230"/>
      <c r="F116" s="230"/>
      <c r="G116" s="230"/>
      <c r="H116" s="247">
        <v>0</v>
      </c>
      <c r="I116" s="247"/>
      <c r="J116" s="19"/>
      <c r="K116" s="2"/>
      <c r="L116" s="72" t="s">
        <v>156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s="3" customFormat="1" ht="15" customHeight="1" x14ac:dyDescent="0.2">
      <c r="A117" s="27" t="s">
        <v>11</v>
      </c>
      <c r="B117" s="230" t="s">
        <v>75</v>
      </c>
      <c r="C117" s="230"/>
      <c r="D117" s="230"/>
      <c r="E117" s="230"/>
      <c r="F117" s="230"/>
      <c r="G117" s="230"/>
      <c r="H117" s="247">
        <v>0</v>
      </c>
      <c r="I117" s="247"/>
      <c r="J117" s="19"/>
      <c r="K117" s="2"/>
      <c r="L117" s="72" t="s">
        <v>156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s="3" customFormat="1" ht="15" customHeight="1" x14ac:dyDescent="0.2">
      <c r="A118" s="245" t="s">
        <v>57</v>
      </c>
      <c r="B118" s="245"/>
      <c r="C118" s="245"/>
      <c r="D118" s="245"/>
      <c r="E118" s="245"/>
      <c r="F118" s="245"/>
      <c r="G118" s="245"/>
      <c r="H118" s="250">
        <f>SUM(H114:I117)</f>
        <v>0</v>
      </c>
      <c r="I118" s="250"/>
      <c r="J118" s="39"/>
      <c r="K118" s="2"/>
      <c r="L118" s="38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s="41" customFormat="1" ht="15" customHeight="1" x14ac:dyDescent="0.2">
      <c r="A119" s="251"/>
      <c r="B119" s="251"/>
      <c r="C119" s="251"/>
      <c r="D119" s="251"/>
      <c r="E119" s="251"/>
      <c r="F119" s="251"/>
      <c r="G119" s="251"/>
      <c r="H119" s="251"/>
      <c r="I119" s="251"/>
      <c r="J119" s="40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</row>
    <row r="120" spans="1:48" s="41" customFormat="1" ht="15" customHeight="1" x14ac:dyDescent="0.2">
      <c r="A120" s="203" t="s">
        <v>82</v>
      </c>
      <c r="B120" s="204"/>
      <c r="C120" s="204"/>
      <c r="D120" s="204"/>
      <c r="E120" s="204"/>
      <c r="F120" s="204"/>
      <c r="G120" s="204"/>
      <c r="H120" s="204"/>
      <c r="I120" s="205"/>
      <c r="J120" s="42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</row>
    <row r="121" spans="1:48" s="41" customFormat="1" ht="15" customHeight="1" x14ac:dyDescent="0.2">
      <c r="A121" s="122">
        <v>6</v>
      </c>
      <c r="B121" s="244" t="s">
        <v>83</v>
      </c>
      <c r="C121" s="244"/>
      <c r="D121" s="244"/>
      <c r="E121" s="244"/>
      <c r="F121" s="244"/>
      <c r="G121" s="244"/>
      <c r="H121" s="122" t="s">
        <v>42</v>
      </c>
      <c r="I121" s="122" t="s">
        <v>26</v>
      </c>
      <c r="J121" s="43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</row>
    <row r="122" spans="1:48" s="41" customFormat="1" ht="15" customHeight="1" x14ac:dyDescent="0.2">
      <c r="A122" s="27" t="s">
        <v>5</v>
      </c>
      <c r="B122" s="230" t="s">
        <v>84</v>
      </c>
      <c r="C122" s="230"/>
      <c r="D122" s="230"/>
      <c r="E122" s="230"/>
      <c r="F122" s="230"/>
      <c r="G122" s="230"/>
      <c r="H122" s="128">
        <v>0</v>
      </c>
      <c r="I122" s="117">
        <f>H139*H122</f>
        <v>0</v>
      </c>
      <c r="J122" s="20"/>
      <c r="K122" s="18"/>
      <c r="L122" s="74" t="s">
        <v>210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</row>
    <row r="123" spans="1:48" s="41" customFormat="1" ht="15" customHeight="1" x14ac:dyDescent="0.2">
      <c r="A123" s="27" t="s">
        <v>7</v>
      </c>
      <c r="B123" s="230" t="s">
        <v>85</v>
      </c>
      <c r="C123" s="230"/>
      <c r="D123" s="230"/>
      <c r="E123" s="230"/>
      <c r="F123" s="230"/>
      <c r="G123" s="230"/>
      <c r="H123" s="128">
        <v>0</v>
      </c>
      <c r="I123" s="117">
        <f>(I122+H139)*H123</f>
        <v>0</v>
      </c>
      <c r="J123" s="20"/>
      <c r="K123" s="18"/>
      <c r="L123" s="74" t="s">
        <v>211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</row>
    <row r="124" spans="1:48" s="41" customFormat="1" ht="15" customHeight="1" x14ac:dyDescent="0.2">
      <c r="A124" s="27" t="s">
        <v>9</v>
      </c>
      <c r="B124" s="230" t="s">
        <v>86</v>
      </c>
      <c r="C124" s="230"/>
      <c r="D124" s="230"/>
      <c r="E124" s="230"/>
      <c r="F124" s="230"/>
      <c r="G124" s="230"/>
      <c r="H124" s="44"/>
      <c r="I124" s="117"/>
      <c r="J124" s="20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</row>
    <row r="125" spans="1:48" s="3" customFormat="1" ht="15" customHeight="1" x14ac:dyDescent="0.2">
      <c r="A125" s="181" t="s">
        <v>87</v>
      </c>
      <c r="B125" s="181"/>
      <c r="C125" s="248" t="s">
        <v>88</v>
      </c>
      <c r="D125" s="45" t="s">
        <v>89</v>
      </c>
      <c r="E125" s="46"/>
      <c r="F125" s="46"/>
      <c r="G125" s="47"/>
      <c r="H125" s="128">
        <v>0</v>
      </c>
      <c r="I125" s="117">
        <f>((H139+I122+I123)/(1-(H124)))*H125</f>
        <v>0</v>
      </c>
      <c r="J125" s="20"/>
      <c r="K125" s="18"/>
      <c r="L125" s="75" t="s">
        <v>212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</row>
    <row r="126" spans="1:48" s="3" customFormat="1" ht="15" customHeight="1" x14ac:dyDescent="0.2">
      <c r="A126" s="181" t="s">
        <v>90</v>
      </c>
      <c r="B126" s="181"/>
      <c r="C126" s="249"/>
      <c r="D126" s="45" t="s">
        <v>91</v>
      </c>
      <c r="E126" s="46"/>
      <c r="F126" s="46"/>
      <c r="G126" s="47"/>
      <c r="H126" s="289">
        <v>0</v>
      </c>
      <c r="I126" s="117">
        <f>((H139+I122+I123)/(1-(H124)))*H126</f>
        <v>0</v>
      </c>
      <c r="J126" s="20"/>
      <c r="K126" s="18"/>
      <c r="L126" s="75" t="s">
        <v>213</v>
      </c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</row>
    <row r="127" spans="1:48" s="3" customFormat="1" ht="15" customHeight="1" x14ac:dyDescent="0.2">
      <c r="A127" s="181" t="s">
        <v>92</v>
      </c>
      <c r="B127" s="181"/>
      <c r="C127" s="48" t="s">
        <v>93</v>
      </c>
      <c r="D127" s="45" t="s">
        <v>94</v>
      </c>
      <c r="E127" s="46"/>
      <c r="F127" s="46"/>
      <c r="G127" s="47"/>
      <c r="H127" s="77">
        <v>0.05</v>
      </c>
      <c r="I127" s="117">
        <f>((H139+I122+I123)/(1-(H124)))*H127</f>
        <v>0</v>
      </c>
      <c r="J127" s="20"/>
      <c r="K127" s="18"/>
      <c r="L127" s="75" t="s">
        <v>214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</row>
    <row r="128" spans="1:48" s="3" customFormat="1" ht="15" customHeight="1" x14ac:dyDescent="0.2">
      <c r="A128" s="181" t="s">
        <v>208</v>
      </c>
      <c r="B128" s="181"/>
      <c r="C128" s="48" t="s">
        <v>207</v>
      </c>
      <c r="D128" s="45"/>
      <c r="E128" s="46"/>
      <c r="F128" s="46"/>
      <c r="G128" s="47"/>
      <c r="H128" s="77">
        <v>0</v>
      </c>
      <c r="I128" s="117">
        <f>((H139+I122+I123)/(1-(H124)))*H128</f>
        <v>0</v>
      </c>
      <c r="J128" s="20"/>
      <c r="K128" s="18"/>
      <c r="L128" s="75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</row>
    <row r="129" spans="1:48" s="3" customFormat="1" ht="15" customHeight="1" x14ac:dyDescent="0.2">
      <c r="A129" s="245" t="s">
        <v>57</v>
      </c>
      <c r="B129" s="245"/>
      <c r="C129" s="245"/>
      <c r="D129" s="245"/>
      <c r="E129" s="245"/>
      <c r="F129" s="245"/>
      <c r="G129" s="245"/>
      <c r="H129" s="49"/>
      <c r="I129" s="123">
        <f>SUM(I122:I128)</f>
        <v>0</v>
      </c>
      <c r="J129" s="50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</row>
    <row r="130" spans="1:48" s="3" customFormat="1" ht="15" customHeight="1" x14ac:dyDescent="0.2">
      <c r="A130" s="252"/>
      <c r="B130" s="252"/>
      <c r="C130" s="252"/>
      <c r="D130" s="252"/>
      <c r="E130" s="252"/>
      <c r="F130" s="252"/>
      <c r="G130" s="252"/>
      <c r="H130" s="252"/>
      <c r="I130" s="252"/>
      <c r="J130" s="124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</row>
    <row r="131" spans="1:48" s="3" customFormat="1" ht="15" customHeight="1" x14ac:dyDescent="0.2">
      <c r="A131" s="253" t="s">
        <v>95</v>
      </c>
      <c r="B131" s="253"/>
      <c r="C131" s="253"/>
      <c r="D131" s="253"/>
      <c r="E131" s="253"/>
      <c r="F131" s="253"/>
      <c r="G131" s="253"/>
      <c r="H131" s="253"/>
      <c r="I131" s="253"/>
      <c r="J131" s="51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</row>
    <row r="132" spans="1:48" s="3" customFormat="1" ht="15" customHeight="1" x14ac:dyDescent="0.2">
      <c r="A132" s="254"/>
      <c r="B132" s="254"/>
      <c r="C132" s="254"/>
      <c r="D132" s="254"/>
      <c r="E132" s="254"/>
      <c r="F132" s="254"/>
      <c r="G132" s="254"/>
      <c r="H132" s="254"/>
      <c r="I132" s="254"/>
      <c r="J132" s="52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</row>
    <row r="133" spans="1:48" s="3" customFormat="1" ht="15" customHeight="1" x14ac:dyDescent="0.2">
      <c r="A133" s="244" t="s">
        <v>96</v>
      </c>
      <c r="B133" s="244"/>
      <c r="C133" s="244"/>
      <c r="D133" s="244"/>
      <c r="E133" s="244"/>
      <c r="F133" s="244"/>
      <c r="G133" s="244"/>
      <c r="H133" s="255" t="s">
        <v>26</v>
      </c>
      <c r="I133" s="255"/>
      <c r="J133" s="53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</row>
    <row r="134" spans="1:48" s="3" customFormat="1" ht="15" customHeight="1" x14ac:dyDescent="0.2">
      <c r="A134" s="27" t="s">
        <v>5</v>
      </c>
      <c r="B134" s="230" t="s">
        <v>97</v>
      </c>
      <c r="C134" s="230"/>
      <c r="D134" s="230"/>
      <c r="E134" s="230"/>
      <c r="F134" s="230"/>
      <c r="G134" s="230"/>
      <c r="H134" s="198">
        <f>H38</f>
        <v>0</v>
      </c>
      <c r="I134" s="198"/>
      <c r="J134" s="20"/>
      <c r="K134" s="18"/>
      <c r="L134" s="74" t="s">
        <v>157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</row>
    <row r="135" spans="1:48" s="3" customFormat="1" ht="15" customHeight="1" x14ac:dyDescent="0.2">
      <c r="A135" s="27" t="s">
        <v>7</v>
      </c>
      <c r="B135" s="230" t="s">
        <v>98</v>
      </c>
      <c r="C135" s="230"/>
      <c r="D135" s="230"/>
      <c r="E135" s="230"/>
      <c r="F135" s="230"/>
      <c r="G135" s="230"/>
      <c r="H135" s="198">
        <f>H77</f>
        <v>0</v>
      </c>
      <c r="I135" s="198"/>
      <c r="J135" s="20"/>
      <c r="K135" s="18"/>
      <c r="L135" s="74" t="s">
        <v>158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</row>
    <row r="136" spans="1:48" s="3" customFormat="1" ht="15" customHeight="1" x14ac:dyDescent="0.2">
      <c r="A136" s="27" t="s">
        <v>9</v>
      </c>
      <c r="B136" s="230" t="s">
        <v>99</v>
      </c>
      <c r="C136" s="230"/>
      <c r="D136" s="230"/>
      <c r="E136" s="230"/>
      <c r="F136" s="230"/>
      <c r="G136" s="230"/>
      <c r="H136" s="198">
        <f>H87</f>
        <v>0</v>
      </c>
      <c r="I136" s="198"/>
      <c r="J136" s="20"/>
      <c r="K136" s="18"/>
      <c r="L136" s="74" t="s">
        <v>215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</row>
    <row r="137" spans="1:48" s="3" customFormat="1" ht="15" customHeight="1" x14ac:dyDescent="0.2">
      <c r="A137" s="27" t="s">
        <v>11</v>
      </c>
      <c r="B137" s="230" t="s">
        <v>100</v>
      </c>
      <c r="C137" s="230"/>
      <c r="D137" s="230"/>
      <c r="E137" s="230"/>
      <c r="F137" s="230"/>
      <c r="G137" s="230"/>
      <c r="H137" s="198">
        <f>H110</f>
        <v>0</v>
      </c>
      <c r="I137" s="198"/>
      <c r="J137" s="20"/>
      <c r="K137" s="18"/>
      <c r="L137" s="74" t="s">
        <v>216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</row>
    <row r="138" spans="1:48" s="3" customFormat="1" ht="15" customHeight="1" x14ac:dyDescent="0.2">
      <c r="A138" s="27" t="s">
        <v>31</v>
      </c>
      <c r="B138" s="230" t="s">
        <v>101</v>
      </c>
      <c r="C138" s="230"/>
      <c r="D138" s="230"/>
      <c r="E138" s="230"/>
      <c r="F138" s="230"/>
      <c r="G138" s="230"/>
      <c r="H138" s="198">
        <f>H118</f>
        <v>0</v>
      </c>
      <c r="I138" s="198"/>
      <c r="J138" s="20"/>
      <c r="K138" s="18"/>
      <c r="L138" s="74" t="s">
        <v>217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</row>
    <row r="139" spans="1:48" s="3" customFormat="1" ht="15" customHeight="1" x14ac:dyDescent="0.2">
      <c r="A139" s="245" t="s">
        <v>102</v>
      </c>
      <c r="B139" s="245"/>
      <c r="C139" s="245"/>
      <c r="D139" s="245"/>
      <c r="E139" s="245"/>
      <c r="F139" s="245"/>
      <c r="G139" s="245"/>
      <c r="H139" s="250">
        <f>SUM(H134:I138)</f>
        <v>0</v>
      </c>
      <c r="I139" s="250"/>
      <c r="J139" s="50"/>
      <c r="K139" s="18"/>
      <c r="L139" s="74" t="s">
        <v>159</v>
      </c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</row>
    <row r="140" spans="1:48" s="3" customFormat="1" ht="15" customHeight="1" x14ac:dyDescent="0.2">
      <c r="A140" s="27" t="s">
        <v>33</v>
      </c>
      <c r="B140" s="230" t="s">
        <v>103</v>
      </c>
      <c r="C140" s="230"/>
      <c r="D140" s="230"/>
      <c r="E140" s="230"/>
      <c r="F140" s="230"/>
      <c r="G140" s="230"/>
      <c r="H140" s="198">
        <f>I129</f>
        <v>0</v>
      </c>
      <c r="I140" s="198"/>
      <c r="J140" s="20"/>
      <c r="K140" s="18"/>
      <c r="L140" s="74" t="s">
        <v>218</v>
      </c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</row>
    <row r="141" spans="1:48" s="3" customFormat="1" ht="15" customHeight="1" x14ac:dyDescent="0.2">
      <c r="A141" s="245" t="s">
        <v>104</v>
      </c>
      <c r="B141" s="245"/>
      <c r="C141" s="245"/>
      <c r="D141" s="245"/>
      <c r="E141" s="245"/>
      <c r="F141" s="245"/>
      <c r="G141" s="245"/>
      <c r="H141" s="250">
        <f>H139+H140</f>
        <v>0</v>
      </c>
      <c r="I141" s="250"/>
      <c r="J141" s="50"/>
      <c r="K141" s="18"/>
      <c r="L141" s="74" t="s">
        <v>160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</row>
    <row r="142" spans="1:48" s="3" customFormat="1" ht="15" customHeight="1" x14ac:dyDescent="0.2">
      <c r="A142" s="252"/>
      <c r="B142" s="252"/>
      <c r="C142" s="252"/>
      <c r="D142" s="252"/>
      <c r="E142" s="252"/>
      <c r="F142" s="252"/>
      <c r="G142" s="252"/>
      <c r="H142" s="252"/>
      <c r="I142" s="252"/>
      <c r="J142" s="124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</row>
    <row r="143" spans="1:48" s="3" customFormat="1" ht="15" customHeight="1" x14ac:dyDescent="0.2">
      <c r="A143" s="253" t="s">
        <v>105</v>
      </c>
      <c r="B143" s="253"/>
      <c r="C143" s="253"/>
      <c r="D143" s="253"/>
      <c r="E143" s="253"/>
      <c r="F143" s="253"/>
      <c r="G143" s="253"/>
      <c r="H143" s="253"/>
      <c r="I143" s="253"/>
      <c r="J143" s="54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</row>
    <row r="144" spans="1:48" s="3" customFormat="1" ht="15" customHeight="1" x14ac:dyDescent="0.2">
      <c r="A144" s="66"/>
      <c r="B144" s="55"/>
      <c r="C144" s="55"/>
      <c r="D144" s="55"/>
      <c r="E144" s="55"/>
      <c r="F144" s="55"/>
      <c r="G144" s="55"/>
      <c r="H144" s="55"/>
      <c r="I144" s="55"/>
      <c r="J144" s="52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</row>
    <row r="145" spans="1:48" s="3" customFormat="1" ht="51" x14ac:dyDescent="0.2">
      <c r="A145" s="261" t="s">
        <v>106</v>
      </c>
      <c r="B145" s="261"/>
      <c r="C145" s="125" t="s">
        <v>107</v>
      </c>
      <c r="D145" s="125" t="s">
        <v>108</v>
      </c>
      <c r="E145" s="262" t="s">
        <v>109</v>
      </c>
      <c r="F145" s="262"/>
      <c r="G145" s="125" t="s">
        <v>110</v>
      </c>
      <c r="H145" s="262" t="s">
        <v>111</v>
      </c>
      <c r="I145" s="262"/>
      <c r="J145" s="124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</row>
    <row r="146" spans="1:48" s="3" customFormat="1" ht="15" customHeight="1" x14ac:dyDescent="0.2">
      <c r="A146" s="263" t="str">
        <f>H23</f>
        <v>ASG</v>
      </c>
      <c r="B146" s="263"/>
      <c r="C146" s="56">
        <f>H141</f>
        <v>0</v>
      </c>
      <c r="D146" s="126">
        <v>1</v>
      </c>
      <c r="E146" s="264">
        <f>C146*D146</f>
        <v>0</v>
      </c>
      <c r="F146" s="264"/>
      <c r="G146" s="57">
        <f>H16</f>
        <v>12</v>
      </c>
      <c r="H146" s="265">
        <f>E146*G146</f>
        <v>0</v>
      </c>
      <c r="I146" s="265"/>
      <c r="J146" s="20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</row>
    <row r="147" spans="1:48" s="3" customFormat="1" ht="15" customHeight="1" x14ac:dyDescent="0.2">
      <c r="A147" s="256" t="s">
        <v>112</v>
      </c>
      <c r="B147" s="256"/>
      <c r="C147" s="256"/>
      <c r="D147" s="256"/>
      <c r="E147" s="256"/>
      <c r="F147" s="256"/>
      <c r="G147" s="256"/>
      <c r="H147" s="257">
        <f>H146</f>
        <v>0</v>
      </c>
      <c r="I147" s="257"/>
      <c r="J147" s="5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</row>
    <row r="148" spans="1:48" s="3" customFormat="1" ht="15" customHeight="1" x14ac:dyDescent="0.2">
      <c r="A148" s="258" t="s">
        <v>113</v>
      </c>
      <c r="B148" s="258"/>
      <c r="C148" s="258"/>
      <c r="D148" s="258"/>
      <c r="E148" s="258"/>
      <c r="F148" s="258"/>
      <c r="G148" s="258"/>
      <c r="H148" s="259"/>
      <c r="I148" s="259"/>
      <c r="J148" s="5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</row>
    <row r="149" spans="1:48" s="3" customFormat="1" ht="15" customHeight="1" x14ac:dyDescent="0.2">
      <c r="A149" s="260" t="s">
        <v>114</v>
      </c>
      <c r="B149" s="260"/>
      <c r="C149" s="260"/>
      <c r="D149" s="260"/>
      <c r="E149" s="260"/>
      <c r="F149" s="260"/>
      <c r="G149" s="260"/>
      <c r="H149" s="259">
        <f>H147+H148</f>
        <v>0</v>
      </c>
      <c r="I149" s="259"/>
      <c r="J149" s="5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</row>
    <row r="150" spans="1:48" s="3" customFormat="1" ht="15" customHeight="1" x14ac:dyDescent="0.2">
      <c r="A150" s="67"/>
      <c r="B150" s="59"/>
      <c r="C150" s="60"/>
      <c r="D150" s="61"/>
      <c r="E150" s="61"/>
      <c r="F150" s="61"/>
      <c r="G150" s="61"/>
      <c r="H150" s="61"/>
      <c r="I150" s="61"/>
      <c r="J150" s="5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</row>
    <row r="151" spans="1:48" s="3" customFormat="1" ht="15" customHeight="1" x14ac:dyDescent="0.2">
      <c r="A151" s="253" t="s">
        <v>115</v>
      </c>
      <c r="B151" s="253"/>
      <c r="C151" s="253"/>
      <c r="D151" s="253"/>
      <c r="E151" s="253"/>
      <c r="F151" s="253"/>
      <c r="G151" s="253"/>
      <c r="H151" s="253"/>
      <c r="I151" s="253"/>
      <c r="J151" s="20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</row>
    <row r="152" spans="1:48" s="3" customFormat="1" ht="15" customHeight="1" x14ac:dyDescent="0.2">
      <c r="A152" s="68"/>
      <c r="B152" s="61"/>
      <c r="C152" s="61"/>
      <c r="D152" s="61"/>
      <c r="E152" s="61"/>
      <c r="F152" s="61"/>
      <c r="G152" s="61"/>
      <c r="H152" s="61"/>
      <c r="I152" s="61"/>
      <c r="J152" s="5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</row>
    <row r="153" spans="1:48" s="3" customFormat="1" ht="15" customHeight="1" x14ac:dyDescent="0.2">
      <c r="A153" s="272" t="s">
        <v>116</v>
      </c>
      <c r="B153" s="272"/>
      <c r="C153" s="272"/>
      <c r="D153" s="272"/>
      <c r="E153" s="272"/>
      <c r="F153" s="272"/>
      <c r="G153" s="272"/>
      <c r="H153" s="272"/>
      <c r="I153" s="272"/>
      <c r="J153" s="50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</row>
    <row r="154" spans="1:48" s="3" customFormat="1" ht="15" customHeight="1" x14ac:dyDescent="0.2">
      <c r="A154" s="273" t="s">
        <v>117</v>
      </c>
      <c r="B154" s="273"/>
      <c r="C154" s="273"/>
      <c r="D154" s="273"/>
      <c r="E154" s="273"/>
      <c r="F154" s="273"/>
      <c r="G154" s="273"/>
      <c r="H154" s="274" t="s">
        <v>118</v>
      </c>
      <c r="I154" s="274"/>
      <c r="J154" s="62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</row>
    <row r="155" spans="1:48" s="3" customFormat="1" ht="15" customHeight="1" x14ac:dyDescent="0.2">
      <c r="A155" s="266" t="s">
        <v>119</v>
      </c>
      <c r="B155" s="266"/>
      <c r="C155" s="266"/>
      <c r="D155" s="266"/>
      <c r="E155" s="266"/>
      <c r="F155" s="266"/>
      <c r="G155" s="266"/>
      <c r="H155" s="275">
        <f>H149</f>
        <v>0</v>
      </c>
      <c r="I155" s="275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</row>
    <row r="156" spans="1:48" s="3" customFormat="1" ht="15" customHeight="1" thickBot="1" x14ac:dyDescent="0.25">
      <c r="A156" s="266" t="s">
        <v>120</v>
      </c>
      <c r="B156" s="266"/>
      <c r="C156" s="266"/>
      <c r="D156" s="266"/>
      <c r="E156" s="266"/>
      <c r="F156" s="266"/>
      <c r="G156" s="266"/>
      <c r="H156" s="267">
        <f>G12</f>
        <v>6</v>
      </c>
      <c r="I156" s="267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</row>
    <row r="157" spans="1:48" s="3" customFormat="1" ht="15" customHeight="1" thickBot="1" x14ac:dyDescent="0.25">
      <c r="A157" s="268" t="s">
        <v>173</v>
      </c>
      <c r="B157" s="268"/>
      <c r="C157" s="268"/>
      <c r="D157" s="268"/>
      <c r="E157" s="268"/>
      <c r="F157" s="268"/>
      <c r="G157" s="269"/>
      <c r="H157" s="270">
        <f>H155*H156</f>
        <v>0</v>
      </c>
      <c r="I157" s="271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</row>
  </sheetData>
  <mergeCells count="230">
    <mergeCell ref="A1:I1"/>
    <mergeCell ref="A2:I2"/>
    <mergeCell ref="C3:I3"/>
    <mergeCell ref="C4:D4"/>
    <mergeCell ref="A6:I6"/>
    <mergeCell ref="A7:I7"/>
    <mergeCell ref="G12:I12"/>
    <mergeCell ref="A13:I13"/>
    <mergeCell ref="A14:I14"/>
    <mergeCell ref="B15:G15"/>
    <mergeCell ref="H15:I15"/>
    <mergeCell ref="B16:G16"/>
    <mergeCell ref="H16:I16"/>
    <mergeCell ref="A8:I8"/>
    <mergeCell ref="B9:F9"/>
    <mergeCell ref="G9:I9"/>
    <mergeCell ref="B10:F10"/>
    <mergeCell ref="G10:I10"/>
    <mergeCell ref="B11:F11"/>
    <mergeCell ref="G11:I11"/>
    <mergeCell ref="B23:G23"/>
    <mergeCell ref="H23:I23"/>
    <mergeCell ref="B24:G24"/>
    <mergeCell ref="H24:I24"/>
    <mergeCell ref="B25:G25"/>
    <mergeCell ref="H25:I25"/>
    <mergeCell ref="C17:I17"/>
    <mergeCell ref="A18:I18"/>
    <mergeCell ref="A19:I19"/>
    <mergeCell ref="A20:I20"/>
    <mergeCell ref="A21:I21"/>
    <mergeCell ref="A22:I22"/>
    <mergeCell ref="B30:G30"/>
    <mergeCell ref="H30:I30"/>
    <mergeCell ref="B31:G31"/>
    <mergeCell ref="H31:I31"/>
    <mergeCell ref="L31:W31"/>
    <mergeCell ref="H32:I32"/>
    <mergeCell ref="L32:W32"/>
    <mergeCell ref="B26:G26"/>
    <mergeCell ref="H26:I26"/>
    <mergeCell ref="B27:G27"/>
    <mergeCell ref="H27:I27"/>
    <mergeCell ref="A28:I28"/>
    <mergeCell ref="A29:I29"/>
    <mergeCell ref="B36:G36"/>
    <mergeCell ref="H36:I36"/>
    <mergeCell ref="L36:M36"/>
    <mergeCell ref="B37:G37"/>
    <mergeCell ref="H37:I37"/>
    <mergeCell ref="L37:M37"/>
    <mergeCell ref="H33:I33"/>
    <mergeCell ref="B34:G34"/>
    <mergeCell ref="H34:I34"/>
    <mergeCell ref="L34:M34"/>
    <mergeCell ref="B35:G35"/>
    <mergeCell ref="H35:I35"/>
    <mergeCell ref="L35:M35"/>
    <mergeCell ref="B43:G43"/>
    <mergeCell ref="L43:W43"/>
    <mergeCell ref="B44:G44"/>
    <mergeCell ref="L44:W44"/>
    <mergeCell ref="B45:G45"/>
    <mergeCell ref="L45:W45"/>
    <mergeCell ref="A38:G38"/>
    <mergeCell ref="H38:I38"/>
    <mergeCell ref="A39:I39"/>
    <mergeCell ref="A40:I40"/>
    <mergeCell ref="A41:I41"/>
    <mergeCell ref="B42:G42"/>
    <mergeCell ref="B51:G51"/>
    <mergeCell ref="B53:G53"/>
    <mergeCell ref="B54:G54"/>
    <mergeCell ref="B55:G55"/>
    <mergeCell ref="B56:G56"/>
    <mergeCell ref="B57:G57"/>
    <mergeCell ref="A46:G46"/>
    <mergeCell ref="H46:I46"/>
    <mergeCell ref="A47:I47"/>
    <mergeCell ref="A48:I48"/>
    <mergeCell ref="B49:G49"/>
    <mergeCell ref="B50:G50"/>
    <mergeCell ref="AA62:AB62"/>
    <mergeCell ref="AC62:AD62"/>
    <mergeCell ref="AE62:AF62"/>
    <mergeCell ref="AG62:AH62"/>
    <mergeCell ref="AI62:AL62"/>
    <mergeCell ref="H63:I63"/>
    <mergeCell ref="A58:G58"/>
    <mergeCell ref="A59:I59"/>
    <mergeCell ref="A60:I60"/>
    <mergeCell ref="B61:G61"/>
    <mergeCell ref="H61:I61"/>
    <mergeCell ref="A62:A63"/>
    <mergeCell ref="B62:B63"/>
    <mergeCell ref="H62:I62"/>
    <mergeCell ref="B68:G68"/>
    <mergeCell ref="H68:I68"/>
    <mergeCell ref="A69:G69"/>
    <mergeCell ref="H69:I69"/>
    <mergeCell ref="A70:I70"/>
    <mergeCell ref="A71:I71"/>
    <mergeCell ref="A64:A65"/>
    <mergeCell ref="B64:C65"/>
    <mergeCell ref="H64:I65"/>
    <mergeCell ref="B66:G66"/>
    <mergeCell ref="H66:I66"/>
    <mergeCell ref="B67:G67"/>
    <mergeCell ref="H67:I67"/>
    <mergeCell ref="B76:G76"/>
    <mergeCell ref="H76:I76"/>
    <mergeCell ref="A77:G77"/>
    <mergeCell ref="H77:I77"/>
    <mergeCell ref="A78:I78"/>
    <mergeCell ref="A79:I79"/>
    <mergeCell ref="A72:I72"/>
    <mergeCell ref="B73:G73"/>
    <mergeCell ref="H73:I73"/>
    <mergeCell ref="B74:G74"/>
    <mergeCell ref="H74:I74"/>
    <mergeCell ref="B75:G75"/>
    <mergeCell ref="H75:I75"/>
    <mergeCell ref="B86:G86"/>
    <mergeCell ref="A87:G87"/>
    <mergeCell ref="H87:I87"/>
    <mergeCell ref="A88:I88"/>
    <mergeCell ref="A89:I89"/>
    <mergeCell ref="A90:I90"/>
    <mergeCell ref="B80:G80"/>
    <mergeCell ref="B81:G81"/>
    <mergeCell ref="B82:G82"/>
    <mergeCell ref="B83:G83"/>
    <mergeCell ref="B84:G84"/>
    <mergeCell ref="B85:G85"/>
    <mergeCell ref="B97:G97"/>
    <mergeCell ref="A98:G98"/>
    <mergeCell ref="A99:I99"/>
    <mergeCell ref="A100:I100"/>
    <mergeCell ref="B101:G101"/>
    <mergeCell ref="B102:G102"/>
    <mergeCell ref="B91:G91"/>
    <mergeCell ref="B92:G92"/>
    <mergeCell ref="B93:G93"/>
    <mergeCell ref="B94:G94"/>
    <mergeCell ref="B95:G95"/>
    <mergeCell ref="B96:G96"/>
    <mergeCell ref="B108:G108"/>
    <mergeCell ref="H108:I108"/>
    <mergeCell ref="B109:G109"/>
    <mergeCell ref="H109:I109"/>
    <mergeCell ref="A110:G110"/>
    <mergeCell ref="H110:I110"/>
    <mergeCell ref="A103:G103"/>
    <mergeCell ref="H103:I103"/>
    <mergeCell ref="A104:I104"/>
    <mergeCell ref="A105:I105"/>
    <mergeCell ref="A106:I106"/>
    <mergeCell ref="B107:G107"/>
    <mergeCell ref="H107:I107"/>
    <mergeCell ref="B115:G115"/>
    <mergeCell ref="H115:I115"/>
    <mergeCell ref="B116:G116"/>
    <mergeCell ref="H116:I116"/>
    <mergeCell ref="B117:G117"/>
    <mergeCell ref="H117:I117"/>
    <mergeCell ref="A111:I111"/>
    <mergeCell ref="A112:I112"/>
    <mergeCell ref="B113:G113"/>
    <mergeCell ref="H113:I113"/>
    <mergeCell ref="B114:G114"/>
    <mergeCell ref="H114:I114"/>
    <mergeCell ref="B123:G123"/>
    <mergeCell ref="B124:G124"/>
    <mergeCell ref="A125:B125"/>
    <mergeCell ref="C125:C126"/>
    <mergeCell ref="A126:B126"/>
    <mergeCell ref="A127:B127"/>
    <mergeCell ref="A118:G118"/>
    <mergeCell ref="H118:I118"/>
    <mergeCell ref="A119:I119"/>
    <mergeCell ref="A120:I120"/>
    <mergeCell ref="B121:G121"/>
    <mergeCell ref="B122:G122"/>
    <mergeCell ref="B134:G134"/>
    <mergeCell ref="H134:I134"/>
    <mergeCell ref="B135:G135"/>
    <mergeCell ref="H135:I135"/>
    <mergeCell ref="B136:G136"/>
    <mergeCell ref="H136:I136"/>
    <mergeCell ref="A128:B128"/>
    <mergeCell ref="A129:G129"/>
    <mergeCell ref="A130:I130"/>
    <mergeCell ref="A131:I131"/>
    <mergeCell ref="A132:I132"/>
    <mergeCell ref="A133:G133"/>
    <mergeCell ref="H133:I133"/>
    <mergeCell ref="B140:G140"/>
    <mergeCell ref="H140:I140"/>
    <mergeCell ref="A141:G141"/>
    <mergeCell ref="H141:I141"/>
    <mergeCell ref="A142:I142"/>
    <mergeCell ref="A143:I143"/>
    <mergeCell ref="B137:G137"/>
    <mergeCell ref="H137:I137"/>
    <mergeCell ref="B138:G138"/>
    <mergeCell ref="H138:I138"/>
    <mergeCell ref="A139:G139"/>
    <mergeCell ref="H139:I139"/>
    <mergeCell ref="A147:G147"/>
    <mergeCell ref="H147:I147"/>
    <mergeCell ref="A148:G148"/>
    <mergeCell ref="H148:I148"/>
    <mergeCell ref="A149:G149"/>
    <mergeCell ref="H149:I149"/>
    <mergeCell ref="A145:B145"/>
    <mergeCell ref="E145:F145"/>
    <mergeCell ref="H145:I145"/>
    <mergeCell ref="A146:B146"/>
    <mergeCell ref="E146:F146"/>
    <mergeCell ref="H146:I146"/>
    <mergeCell ref="A156:G156"/>
    <mergeCell ref="H156:I156"/>
    <mergeCell ref="A157:G157"/>
    <mergeCell ref="H157:I157"/>
    <mergeCell ref="A151:I151"/>
    <mergeCell ref="A153:I153"/>
    <mergeCell ref="A154:G154"/>
    <mergeCell ref="H154:I154"/>
    <mergeCell ref="A155:G155"/>
    <mergeCell ref="H155:I15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5" sqref="A5"/>
    </sheetView>
  </sheetViews>
  <sheetFormatPr defaultRowHeight="15" x14ac:dyDescent="0.25"/>
  <cols>
    <col min="1" max="1" width="30.5703125" bestFit="1" customWidth="1"/>
    <col min="2" max="2" width="14.42578125" customWidth="1"/>
    <col min="3" max="3" width="14.85546875" customWidth="1"/>
    <col min="4" max="4" width="17.140625" customWidth="1"/>
    <col min="5" max="5" width="16.140625" customWidth="1"/>
  </cols>
  <sheetData>
    <row r="1" spans="1:5" ht="31.5" x14ac:dyDescent="0.25">
      <c r="A1" s="134" t="s">
        <v>265</v>
      </c>
      <c r="B1" s="135" t="s">
        <v>14</v>
      </c>
      <c r="C1" s="135" t="s">
        <v>225</v>
      </c>
      <c r="D1" s="135" t="s">
        <v>229</v>
      </c>
      <c r="E1" s="135" t="s">
        <v>266</v>
      </c>
    </row>
    <row r="2" spans="1:5" ht="15.75" x14ac:dyDescent="0.25">
      <c r="A2" s="168" t="s">
        <v>267</v>
      </c>
      <c r="B2" s="154"/>
      <c r="C2" s="154"/>
      <c r="D2" s="154"/>
      <c r="E2" s="169"/>
    </row>
    <row r="3" spans="1:5" ht="15.75" x14ac:dyDescent="0.25">
      <c r="A3" s="141" t="s">
        <v>268</v>
      </c>
      <c r="B3" s="142"/>
      <c r="C3" s="143"/>
      <c r="D3" s="143"/>
      <c r="E3" s="144">
        <f>D3*C3</f>
        <v>0</v>
      </c>
    </row>
    <row r="4" spans="1:5" ht="15.75" x14ac:dyDescent="0.25">
      <c r="A4" s="141" t="s">
        <v>269</v>
      </c>
      <c r="B4" s="142"/>
      <c r="C4" s="143"/>
      <c r="D4" s="143"/>
      <c r="E4" s="144">
        <f>D4*C4</f>
        <v>0</v>
      </c>
    </row>
    <row r="5" spans="1:5" ht="15.75" x14ac:dyDescent="0.25">
      <c r="A5" s="141" t="s">
        <v>270</v>
      </c>
      <c r="B5" s="142"/>
      <c r="C5" s="143"/>
      <c r="D5" s="143"/>
      <c r="E5" s="144">
        <f>D5*C5</f>
        <v>0</v>
      </c>
    </row>
    <row r="6" spans="1:5" ht="15.75" x14ac:dyDescent="0.25">
      <c r="A6" s="141" t="s">
        <v>271</v>
      </c>
      <c r="B6" s="142"/>
      <c r="C6" s="143"/>
      <c r="D6" s="143"/>
      <c r="E6" s="144">
        <f>D6*C6</f>
        <v>0</v>
      </c>
    </row>
    <row r="7" spans="1:5" ht="15.75" x14ac:dyDescent="0.25">
      <c r="A7" s="145" t="s">
        <v>272</v>
      </c>
      <c r="B7" s="146"/>
      <c r="C7" s="147"/>
      <c r="D7" s="147"/>
      <c r="E7" s="148">
        <f>SUM(E3:E6)</f>
        <v>0</v>
      </c>
    </row>
    <row r="8" spans="1:5" ht="15.75" x14ac:dyDescent="0.25">
      <c r="A8" s="136" t="s">
        <v>273</v>
      </c>
      <c r="B8" s="137"/>
      <c r="C8" s="138"/>
      <c r="D8" s="138"/>
      <c r="E8" s="140"/>
    </row>
    <row r="9" spans="1:5" ht="15.75" x14ac:dyDescent="0.25">
      <c r="A9" s="141" t="s">
        <v>274</v>
      </c>
      <c r="B9" s="142"/>
      <c r="C9" s="143"/>
      <c r="D9" s="143"/>
      <c r="E9" s="144">
        <f t="shared" ref="E9:E14" si="0">D9*C9</f>
        <v>0</v>
      </c>
    </row>
    <row r="10" spans="1:5" ht="15.75" x14ac:dyDescent="0.25">
      <c r="A10" s="141" t="s">
        <v>275</v>
      </c>
      <c r="B10" s="142"/>
      <c r="C10" s="143"/>
      <c r="D10" s="143"/>
      <c r="E10" s="144">
        <f t="shared" si="0"/>
        <v>0</v>
      </c>
    </row>
    <row r="11" spans="1:5" ht="15.75" x14ac:dyDescent="0.25">
      <c r="A11" s="141" t="s">
        <v>276</v>
      </c>
      <c r="B11" s="142"/>
      <c r="C11" s="143"/>
      <c r="D11" s="143"/>
      <c r="E11" s="144">
        <f t="shared" si="0"/>
        <v>0</v>
      </c>
    </row>
    <row r="12" spans="1:5" ht="15.75" x14ac:dyDescent="0.25">
      <c r="A12" s="141" t="s">
        <v>277</v>
      </c>
      <c r="B12" s="142"/>
      <c r="C12" s="143"/>
      <c r="D12" s="143"/>
      <c r="E12" s="144">
        <f t="shared" si="0"/>
        <v>0</v>
      </c>
    </row>
    <row r="13" spans="1:5" ht="15.75" x14ac:dyDescent="0.25">
      <c r="A13" s="141" t="s">
        <v>278</v>
      </c>
      <c r="B13" s="153"/>
      <c r="C13" s="153"/>
      <c r="D13" s="153"/>
      <c r="E13" s="144">
        <f t="shared" si="0"/>
        <v>0</v>
      </c>
    </row>
    <row r="14" spans="1:5" ht="15.75" x14ac:dyDescent="0.25">
      <c r="A14" s="141" t="s">
        <v>279</v>
      </c>
      <c r="B14" s="153"/>
      <c r="C14" s="153"/>
      <c r="D14" s="153"/>
      <c r="E14" s="144">
        <f t="shared" si="0"/>
        <v>0</v>
      </c>
    </row>
    <row r="15" spans="1:5" ht="15.75" x14ac:dyDescent="0.25">
      <c r="A15" s="170" t="s">
        <v>280</v>
      </c>
      <c r="B15" s="170"/>
      <c r="C15" s="170"/>
      <c r="D15" s="170"/>
      <c r="E15" s="148">
        <f>SUM(E9:E14)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L14" sqref="L14"/>
    </sheetView>
  </sheetViews>
  <sheetFormatPr defaultRowHeight="15" x14ac:dyDescent="0.25"/>
  <cols>
    <col min="1" max="1" width="58.85546875" bestFit="1" customWidth="1"/>
    <col min="2" max="2" width="17.42578125" style="283" customWidth="1"/>
    <col min="3" max="3" width="17.7109375" customWidth="1"/>
    <col min="4" max="4" width="11" style="283" bestFit="1" customWidth="1"/>
    <col min="5" max="5" width="8.42578125" bestFit="1" customWidth="1"/>
    <col min="6" max="6" width="14.28515625" style="283" customWidth="1"/>
    <col min="7" max="7" width="16" customWidth="1"/>
  </cols>
  <sheetData>
    <row r="1" spans="1:7" ht="31.5" x14ac:dyDescent="0.25">
      <c r="A1" s="134" t="s">
        <v>224</v>
      </c>
      <c r="B1" s="135" t="s">
        <v>14</v>
      </c>
      <c r="C1" s="135" t="s">
        <v>225</v>
      </c>
      <c r="D1" s="276" t="s">
        <v>226</v>
      </c>
      <c r="E1" s="277"/>
      <c r="F1" s="276" t="s">
        <v>227</v>
      </c>
      <c r="G1" s="277"/>
    </row>
    <row r="2" spans="1:7" ht="15.75" x14ac:dyDescent="0.25">
      <c r="A2" s="136" t="s">
        <v>228</v>
      </c>
      <c r="B2" s="140"/>
      <c r="C2" s="138"/>
      <c r="D2" s="139" t="s">
        <v>229</v>
      </c>
      <c r="E2" s="140" t="s">
        <v>123</v>
      </c>
      <c r="F2" s="140" t="s">
        <v>229</v>
      </c>
      <c r="G2" s="140" t="s">
        <v>123</v>
      </c>
    </row>
    <row r="3" spans="1:7" ht="15.75" x14ac:dyDescent="0.25">
      <c r="A3" s="141" t="s">
        <v>230</v>
      </c>
      <c r="B3" s="175" t="s">
        <v>293</v>
      </c>
      <c r="C3" s="143"/>
      <c r="D3" s="284">
        <v>24</v>
      </c>
      <c r="E3" s="144">
        <f>D3*C3</f>
        <v>0</v>
      </c>
      <c r="F3" s="158">
        <v>36</v>
      </c>
      <c r="G3" s="144">
        <f t="shared" ref="G3:G13" si="0">F3*C3</f>
        <v>0</v>
      </c>
    </row>
    <row r="4" spans="1:7" ht="15.75" x14ac:dyDescent="0.25">
      <c r="A4" s="141" t="s">
        <v>231</v>
      </c>
      <c r="B4" s="175" t="s">
        <v>294</v>
      </c>
      <c r="C4" s="143"/>
      <c r="D4" s="284">
        <v>5</v>
      </c>
      <c r="E4" s="144">
        <f t="shared" ref="E4:E13" si="1">D4*C4</f>
        <v>0</v>
      </c>
      <c r="F4" s="158">
        <v>5</v>
      </c>
      <c r="G4" s="144">
        <f t="shared" si="0"/>
        <v>0</v>
      </c>
    </row>
    <row r="5" spans="1:7" ht="15.75" x14ac:dyDescent="0.25">
      <c r="A5" s="141" t="s">
        <v>232</v>
      </c>
      <c r="B5" s="175" t="s">
        <v>292</v>
      </c>
      <c r="C5" s="143"/>
      <c r="D5" s="284">
        <v>0</v>
      </c>
      <c r="E5" s="144">
        <f t="shared" si="1"/>
        <v>0</v>
      </c>
      <c r="F5" s="158">
        <v>2</v>
      </c>
      <c r="G5" s="144">
        <f t="shared" si="0"/>
        <v>0</v>
      </c>
    </row>
    <row r="6" spans="1:7" ht="15.75" x14ac:dyDescent="0.25">
      <c r="A6" s="141" t="s">
        <v>233</v>
      </c>
      <c r="B6" s="175" t="s">
        <v>293</v>
      </c>
      <c r="C6" s="143"/>
      <c r="D6" s="284">
        <v>3</v>
      </c>
      <c r="E6" s="144">
        <f t="shared" si="1"/>
        <v>0</v>
      </c>
      <c r="F6" s="158">
        <v>6</v>
      </c>
      <c r="G6" s="144">
        <f t="shared" si="0"/>
        <v>0</v>
      </c>
    </row>
    <row r="7" spans="1:7" ht="15.75" x14ac:dyDescent="0.25">
      <c r="A7" s="141" t="s">
        <v>234</v>
      </c>
      <c r="B7" s="175" t="s">
        <v>295</v>
      </c>
      <c r="C7" s="143"/>
      <c r="D7" s="284">
        <v>2</v>
      </c>
      <c r="E7" s="144">
        <f t="shared" si="1"/>
        <v>0</v>
      </c>
      <c r="F7" s="158">
        <v>5</v>
      </c>
      <c r="G7" s="144">
        <f t="shared" si="0"/>
        <v>0</v>
      </c>
    </row>
    <row r="8" spans="1:7" ht="15.75" x14ac:dyDescent="0.25">
      <c r="A8" s="141" t="s">
        <v>235</v>
      </c>
      <c r="B8" s="175" t="s">
        <v>293</v>
      </c>
      <c r="C8" s="143"/>
      <c r="D8" s="284">
        <v>3</v>
      </c>
      <c r="E8" s="144">
        <f t="shared" si="1"/>
        <v>0</v>
      </c>
      <c r="F8" s="158">
        <v>5</v>
      </c>
      <c r="G8" s="144">
        <f t="shared" si="0"/>
        <v>0</v>
      </c>
    </row>
    <row r="9" spans="1:7" ht="15.75" x14ac:dyDescent="0.25">
      <c r="A9" s="141" t="s">
        <v>236</v>
      </c>
      <c r="B9" s="175" t="s">
        <v>283</v>
      </c>
      <c r="C9" s="143"/>
      <c r="D9" s="284">
        <v>1</v>
      </c>
      <c r="E9" s="144">
        <f t="shared" si="1"/>
        <v>0</v>
      </c>
      <c r="F9" s="158">
        <v>2</v>
      </c>
      <c r="G9" s="144">
        <f t="shared" si="0"/>
        <v>0</v>
      </c>
    </row>
    <row r="10" spans="1:7" ht="15.75" x14ac:dyDescent="0.25">
      <c r="A10" s="141" t="s">
        <v>284</v>
      </c>
      <c r="B10" s="175" t="s">
        <v>287</v>
      </c>
      <c r="C10" s="143"/>
      <c r="D10" s="284">
        <v>5</v>
      </c>
      <c r="E10" s="144">
        <f t="shared" si="1"/>
        <v>0</v>
      </c>
      <c r="F10" s="158">
        <v>10</v>
      </c>
      <c r="G10" s="144">
        <f t="shared" si="0"/>
        <v>0</v>
      </c>
    </row>
    <row r="11" spans="1:7" ht="15.75" x14ac:dyDescent="0.25">
      <c r="A11" s="141" t="s">
        <v>285</v>
      </c>
      <c r="B11" s="175" t="s">
        <v>286</v>
      </c>
      <c r="C11" s="143"/>
      <c r="D11" s="284">
        <v>1</v>
      </c>
      <c r="E11" s="144">
        <f t="shared" si="1"/>
        <v>0</v>
      </c>
      <c r="F11" s="158">
        <v>2</v>
      </c>
      <c r="G11" s="144">
        <f t="shared" si="0"/>
        <v>0</v>
      </c>
    </row>
    <row r="12" spans="1:7" ht="15.75" x14ac:dyDescent="0.25">
      <c r="A12" s="292" t="s">
        <v>301</v>
      </c>
      <c r="B12" s="175" t="s">
        <v>302</v>
      </c>
      <c r="C12" s="143"/>
      <c r="D12" s="284">
        <v>1</v>
      </c>
      <c r="E12" s="144">
        <f t="shared" si="1"/>
        <v>0</v>
      </c>
      <c r="F12" s="158">
        <v>1</v>
      </c>
      <c r="G12" s="144">
        <f t="shared" si="0"/>
        <v>0</v>
      </c>
    </row>
    <row r="13" spans="1:7" ht="15.75" x14ac:dyDescent="0.25">
      <c r="A13" s="292" t="s">
        <v>303</v>
      </c>
      <c r="B13" s="175" t="s">
        <v>304</v>
      </c>
      <c r="C13" s="143"/>
      <c r="D13" s="284">
        <v>1</v>
      </c>
      <c r="E13" s="144">
        <f t="shared" si="1"/>
        <v>0</v>
      </c>
      <c r="F13" s="158">
        <v>1</v>
      </c>
      <c r="G13" s="144">
        <f t="shared" si="0"/>
        <v>0</v>
      </c>
    </row>
    <row r="14" spans="1:7" ht="15.75" x14ac:dyDescent="0.25">
      <c r="A14" s="145" t="s">
        <v>237</v>
      </c>
      <c r="B14" s="149"/>
      <c r="C14" s="147"/>
      <c r="D14" s="285"/>
      <c r="E14" s="148">
        <f>SUM(E3:E13)</f>
        <v>0</v>
      </c>
      <c r="F14" s="149"/>
      <c r="G14" s="148">
        <f>SUM(G3:G13)</f>
        <v>0</v>
      </c>
    </row>
    <row r="15" spans="1:7" ht="15.75" x14ac:dyDescent="0.25">
      <c r="A15" s="141" t="s">
        <v>238</v>
      </c>
      <c r="B15" s="175"/>
      <c r="C15" s="143"/>
      <c r="D15" s="174"/>
      <c r="E15" s="144">
        <f>E14*6</f>
        <v>0</v>
      </c>
      <c r="F15" s="175"/>
      <c r="G15" s="144">
        <f>G14*6</f>
        <v>0</v>
      </c>
    </row>
    <row r="16" spans="1:7" ht="15.75" x14ac:dyDescent="0.25">
      <c r="A16" s="150"/>
      <c r="B16" s="152"/>
      <c r="C16" s="151"/>
      <c r="D16" s="286"/>
      <c r="E16" s="152"/>
      <c r="F16" s="152"/>
      <c r="G16" s="152"/>
    </row>
    <row r="17" spans="1:7" ht="31.5" x14ac:dyDescent="0.25">
      <c r="A17" s="134" t="s">
        <v>239</v>
      </c>
      <c r="B17" s="135" t="s">
        <v>14</v>
      </c>
      <c r="C17" s="135" t="s">
        <v>225</v>
      </c>
      <c r="D17" s="276" t="s">
        <v>226</v>
      </c>
      <c r="E17" s="277"/>
      <c r="F17" s="276" t="s">
        <v>227</v>
      </c>
      <c r="G17" s="277"/>
    </row>
    <row r="18" spans="1:7" ht="15.75" x14ac:dyDescent="0.25">
      <c r="A18" s="136" t="s">
        <v>240</v>
      </c>
      <c r="B18" s="140"/>
      <c r="C18" s="138"/>
      <c r="D18" s="139" t="s">
        <v>229</v>
      </c>
      <c r="E18" s="140" t="s">
        <v>123</v>
      </c>
      <c r="F18" s="140" t="s">
        <v>229</v>
      </c>
      <c r="G18" s="140" t="s">
        <v>123</v>
      </c>
    </row>
    <row r="19" spans="1:7" ht="15.75" x14ac:dyDescent="0.25">
      <c r="A19" s="141" t="s">
        <v>241</v>
      </c>
      <c r="B19" s="175" t="s">
        <v>294</v>
      </c>
      <c r="C19" s="143"/>
      <c r="D19" s="284">
        <v>2</v>
      </c>
      <c r="E19" s="144">
        <f>D19*C19</f>
        <v>0</v>
      </c>
      <c r="F19" s="158">
        <v>4</v>
      </c>
      <c r="G19" s="144">
        <f>F19*C19</f>
        <v>0</v>
      </c>
    </row>
    <row r="20" spans="1:7" ht="15.75" x14ac:dyDescent="0.25">
      <c r="A20" s="141" t="s">
        <v>242</v>
      </c>
      <c r="B20" s="175" t="s">
        <v>294</v>
      </c>
      <c r="C20" s="143"/>
      <c r="D20" s="284">
        <v>2</v>
      </c>
      <c r="E20" s="144">
        <f t="shared" ref="E20:E30" si="2">D20*C20</f>
        <v>0</v>
      </c>
      <c r="F20" s="158">
        <v>4</v>
      </c>
      <c r="G20" s="144">
        <f t="shared" ref="G20:G30" si="3">F20*C20</f>
        <v>0</v>
      </c>
    </row>
    <row r="21" spans="1:7" ht="15.75" x14ac:dyDescent="0.25">
      <c r="A21" s="141" t="s">
        <v>243</v>
      </c>
      <c r="B21" s="175" t="s">
        <v>294</v>
      </c>
      <c r="C21" s="143"/>
      <c r="D21" s="284">
        <v>2</v>
      </c>
      <c r="E21" s="144">
        <f t="shared" si="2"/>
        <v>0</v>
      </c>
      <c r="F21" s="158">
        <v>4</v>
      </c>
      <c r="G21" s="144">
        <f t="shared" si="3"/>
        <v>0</v>
      </c>
    </row>
    <row r="22" spans="1:7" ht="15.75" x14ac:dyDescent="0.25">
      <c r="A22" s="141" t="s">
        <v>244</v>
      </c>
      <c r="B22" s="175" t="s">
        <v>294</v>
      </c>
      <c r="C22" s="143"/>
      <c r="D22" s="284">
        <v>2</v>
      </c>
      <c r="E22" s="144">
        <f t="shared" si="2"/>
        <v>0</v>
      </c>
      <c r="F22" s="158">
        <v>4</v>
      </c>
      <c r="G22" s="144">
        <f t="shared" si="3"/>
        <v>0</v>
      </c>
    </row>
    <row r="23" spans="1:7" ht="15.75" x14ac:dyDescent="0.25">
      <c r="A23" s="141" t="s">
        <v>245</v>
      </c>
      <c r="B23" s="175" t="s">
        <v>294</v>
      </c>
      <c r="C23" s="143"/>
      <c r="D23" s="284">
        <v>30</v>
      </c>
      <c r="E23" s="144">
        <f t="shared" si="2"/>
        <v>0</v>
      </c>
      <c r="F23" s="158">
        <v>50</v>
      </c>
      <c r="G23" s="144">
        <f t="shared" si="3"/>
        <v>0</v>
      </c>
    </row>
    <row r="24" spans="1:7" ht="15.75" x14ac:dyDescent="0.25">
      <c r="A24" s="141" t="s">
        <v>246</v>
      </c>
      <c r="B24" s="175" t="s">
        <v>294</v>
      </c>
      <c r="C24" s="143"/>
      <c r="D24" s="284">
        <v>2</v>
      </c>
      <c r="E24" s="144">
        <f t="shared" si="2"/>
        <v>0</v>
      </c>
      <c r="F24" s="158">
        <v>4</v>
      </c>
      <c r="G24" s="144">
        <f t="shared" si="3"/>
        <v>0</v>
      </c>
    </row>
    <row r="25" spans="1:7" ht="15.75" x14ac:dyDescent="0.25">
      <c r="A25" s="141" t="s">
        <v>247</v>
      </c>
      <c r="B25" s="175" t="s">
        <v>294</v>
      </c>
      <c r="C25" s="143"/>
      <c r="D25" s="284">
        <v>2</v>
      </c>
      <c r="E25" s="144">
        <f t="shared" si="2"/>
        <v>0</v>
      </c>
      <c r="F25" s="158">
        <v>4</v>
      </c>
      <c r="G25" s="144">
        <f t="shared" si="3"/>
        <v>0</v>
      </c>
    </row>
    <row r="26" spans="1:7" ht="15.75" x14ac:dyDescent="0.25">
      <c r="A26" s="141" t="s">
        <v>248</v>
      </c>
      <c r="B26" s="175" t="s">
        <v>294</v>
      </c>
      <c r="C26" s="143"/>
      <c r="D26" s="284">
        <v>3</v>
      </c>
      <c r="E26" s="144">
        <f t="shared" si="2"/>
        <v>0</v>
      </c>
      <c r="F26" s="158">
        <v>5</v>
      </c>
      <c r="G26" s="144">
        <f t="shared" si="3"/>
        <v>0</v>
      </c>
    </row>
    <row r="27" spans="1:7" ht="15.75" x14ac:dyDescent="0.25">
      <c r="A27" s="141" t="s">
        <v>288</v>
      </c>
      <c r="B27" s="175" t="s">
        <v>294</v>
      </c>
      <c r="C27" s="143"/>
      <c r="D27" s="284">
        <v>3</v>
      </c>
      <c r="E27" s="144">
        <f t="shared" si="2"/>
        <v>0</v>
      </c>
      <c r="F27" s="158">
        <v>3</v>
      </c>
      <c r="G27" s="144">
        <f t="shared" si="3"/>
        <v>0</v>
      </c>
    </row>
    <row r="28" spans="1:7" ht="15.75" x14ac:dyDescent="0.25">
      <c r="A28" s="141" t="s">
        <v>289</v>
      </c>
      <c r="B28" s="175" t="s">
        <v>294</v>
      </c>
      <c r="C28" s="143"/>
      <c r="D28" s="284">
        <v>4</v>
      </c>
      <c r="E28" s="144">
        <f t="shared" si="2"/>
        <v>0</v>
      </c>
      <c r="F28" s="158">
        <v>6</v>
      </c>
      <c r="G28" s="144">
        <f t="shared" si="3"/>
        <v>0</v>
      </c>
    </row>
    <row r="29" spans="1:7" ht="15.75" x14ac:dyDescent="0.25">
      <c r="A29" s="141" t="s">
        <v>290</v>
      </c>
      <c r="B29" s="175" t="s">
        <v>294</v>
      </c>
      <c r="C29" s="143"/>
      <c r="D29" s="284">
        <v>4</v>
      </c>
      <c r="E29" s="144">
        <f t="shared" si="2"/>
        <v>0</v>
      </c>
      <c r="F29" s="158">
        <v>4</v>
      </c>
      <c r="G29" s="144">
        <f t="shared" si="3"/>
        <v>0</v>
      </c>
    </row>
    <row r="30" spans="1:7" ht="15.75" x14ac:dyDescent="0.25">
      <c r="A30" s="141" t="s">
        <v>291</v>
      </c>
      <c r="B30" s="175" t="s">
        <v>294</v>
      </c>
      <c r="C30" s="143"/>
      <c r="D30" s="284">
        <v>3</v>
      </c>
      <c r="E30" s="144">
        <f t="shared" si="2"/>
        <v>0</v>
      </c>
      <c r="F30" s="158">
        <v>3</v>
      </c>
      <c r="G30" s="144">
        <f t="shared" si="3"/>
        <v>0</v>
      </c>
    </row>
    <row r="31" spans="1:7" ht="15.75" x14ac:dyDescent="0.25">
      <c r="A31" s="145" t="s">
        <v>249</v>
      </c>
      <c r="B31" s="149"/>
      <c r="C31" s="147"/>
      <c r="D31" s="285"/>
      <c r="E31" s="148">
        <f>SUM(E19:E30)</f>
        <v>0</v>
      </c>
      <c r="F31" s="149"/>
      <c r="G31" s="148">
        <f>SUM(G19:G30)</f>
        <v>0</v>
      </c>
    </row>
    <row r="32" spans="1:7" ht="15.75" x14ac:dyDescent="0.25">
      <c r="A32" s="141" t="s">
        <v>250</v>
      </c>
      <c r="B32" s="175"/>
      <c r="C32" s="143"/>
      <c r="D32" s="174"/>
      <c r="E32" s="144">
        <f>E31/6</f>
        <v>0</v>
      </c>
      <c r="F32" s="175"/>
      <c r="G32" s="144">
        <f>G31/6</f>
        <v>0</v>
      </c>
    </row>
  </sheetData>
  <mergeCells count="4">
    <mergeCell ref="D1:E1"/>
    <mergeCell ref="F1:G1"/>
    <mergeCell ref="D17:E17"/>
    <mergeCell ref="F17:G1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9" sqref="G9"/>
    </sheetView>
  </sheetViews>
  <sheetFormatPr defaultRowHeight="15" x14ac:dyDescent="0.25"/>
  <cols>
    <col min="2" max="2" width="30.5703125" customWidth="1"/>
    <col min="3" max="3" width="12.140625" bestFit="1" customWidth="1"/>
    <col min="4" max="4" width="14.140625" customWidth="1"/>
    <col min="5" max="5" width="14.85546875" bestFit="1" customWidth="1"/>
    <col min="6" max="6" width="14.5703125" customWidth="1"/>
    <col min="7" max="7" width="14.85546875" bestFit="1" customWidth="1"/>
    <col min="8" max="8" width="16.5703125" bestFit="1" customWidth="1"/>
  </cols>
  <sheetData>
    <row r="1" spans="1:8" ht="15.75" x14ac:dyDescent="0.25">
      <c r="A1" s="278" t="s">
        <v>251</v>
      </c>
      <c r="B1" s="278"/>
      <c r="C1" s="278"/>
      <c r="D1" s="278"/>
      <c r="E1" s="278"/>
      <c r="F1" s="278"/>
      <c r="G1" s="278"/>
      <c r="H1" s="278"/>
    </row>
    <row r="2" spans="1:8" ht="15.75" x14ac:dyDescent="0.25">
      <c r="A2" s="153"/>
      <c r="B2" s="279" t="s">
        <v>252</v>
      </c>
      <c r="C2" s="280"/>
      <c r="D2" s="281" t="s">
        <v>226</v>
      </c>
      <c r="E2" s="281"/>
      <c r="F2" s="281" t="s">
        <v>227</v>
      </c>
      <c r="G2" s="281"/>
      <c r="H2" s="282" t="s">
        <v>57</v>
      </c>
    </row>
    <row r="3" spans="1:8" ht="15.75" x14ac:dyDescent="0.25">
      <c r="A3" s="135">
        <v>1</v>
      </c>
      <c r="B3" s="154" t="s">
        <v>253</v>
      </c>
      <c r="C3" s="155" t="s">
        <v>254</v>
      </c>
      <c r="D3" s="140" t="s">
        <v>229</v>
      </c>
      <c r="E3" s="140" t="s">
        <v>123</v>
      </c>
      <c r="F3" s="140" t="s">
        <v>229</v>
      </c>
      <c r="G3" s="140" t="s">
        <v>123</v>
      </c>
      <c r="H3" s="282"/>
    </row>
    <row r="4" spans="1:8" ht="15.75" x14ac:dyDescent="0.25">
      <c r="A4" s="135" t="s">
        <v>255</v>
      </c>
      <c r="B4" s="156" t="s">
        <v>256</v>
      </c>
      <c r="C4" s="157">
        <f>'ASG 40 HORAS'!C146</f>
        <v>0</v>
      </c>
      <c r="D4" s="158">
        <v>33</v>
      </c>
      <c r="E4" s="157">
        <f>C4*D4</f>
        <v>0</v>
      </c>
      <c r="F4" s="158">
        <v>3</v>
      </c>
      <c r="G4" s="144">
        <f>C4*F4</f>
        <v>0</v>
      </c>
      <c r="H4" s="159">
        <f>SUM(E4,G4)</f>
        <v>0</v>
      </c>
    </row>
    <row r="5" spans="1:8" ht="31.5" x14ac:dyDescent="0.25">
      <c r="A5" s="155" t="s">
        <v>257</v>
      </c>
      <c r="B5" s="156" t="s">
        <v>258</v>
      </c>
      <c r="C5" s="157">
        <f>'ASG 12X36 DIA'!C146</f>
        <v>0</v>
      </c>
      <c r="D5" s="158">
        <v>0</v>
      </c>
      <c r="E5" s="157">
        <f t="shared" ref="E5:E6" si="0">C5*D5</f>
        <v>0</v>
      </c>
      <c r="F5" s="158">
        <v>12</v>
      </c>
      <c r="G5" s="144">
        <f>C5*F5</f>
        <v>0</v>
      </c>
      <c r="H5" s="159">
        <f t="shared" ref="H5:H10" si="1">SUM(E5,G5)</f>
        <v>0</v>
      </c>
    </row>
    <row r="6" spans="1:8" ht="31.5" x14ac:dyDescent="0.25">
      <c r="A6" s="155" t="s">
        <v>259</v>
      </c>
      <c r="B6" s="156" t="s">
        <v>260</v>
      </c>
      <c r="C6" s="157">
        <f>'ASG 12X36 NOITE'!C146</f>
        <v>0</v>
      </c>
      <c r="D6" s="158">
        <v>0</v>
      </c>
      <c r="E6" s="157">
        <f t="shared" si="0"/>
        <v>0</v>
      </c>
      <c r="F6" s="158">
        <v>12</v>
      </c>
      <c r="G6" s="144">
        <f>C6*F6</f>
        <v>0</v>
      </c>
      <c r="H6" s="159">
        <f t="shared" si="1"/>
        <v>0</v>
      </c>
    </row>
    <row r="7" spans="1:8" ht="15.75" x14ac:dyDescent="0.25">
      <c r="A7" s="155">
        <v>2</v>
      </c>
      <c r="B7" s="160" t="s">
        <v>261</v>
      </c>
      <c r="C7" s="157"/>
      <c r="D7" s="173">
        <v>33</v>
      </c>
      <c r="E7" s="144">
        <f>'Equipamentos e Insumos'!E14*D7</f>
        <v>0</v>
      </c>
      <c r="F7" s="158">
        <v>3</v>
      </c>
      <c r="G7" s="144">
        <f>'Equipamentos e Insumos'!G14*F7</f>
        <v>0</v>
      </c>
      <c r="H7" s="159">
        <f t="shared" si="1"/>
        <v>0</v>
      </c>
    </row>
    <row r="8" spans="1:8" ht="15.75" x14ac:dyDescent="0.25">
      <c r="A8" s="155">
        <v>3</v>
      </c>
      <c r="B8" s="160" t="s">
        <v>262</v>
      </c>
      <c r="C8" s="157"/>
      <c r="D8" s="173">
        <v>33</v>
      </c>
      <c r="E8" s="144">
        <f>'Equipamentos e Insumos'!E32*D8</f>
        <v>0</v>
      </c>
      <c r="F8" s="158">
        <v>3</v>
      </c>
      <c r="G8" s="144">
        <f>'Equipamentos e Insumos'!G32*F8</f>
        <v>0</v>
      </c>
      <c r="H8" s="159">
        <f t="shared" si="1"/>
        <v>0</v>
      </c>
    </row>
    <row r="9" spans="1:8" ht="15.75" x14ac:dyDescent="0.25">
      <c r="A9" s="161"/>
      <c r="B9" s="162" t="s">
        <v>263</v>
      </c>
      <c r="C9" s="163"/>
      <c r="D9" s="164"/>
      <c r="E9" s="165">
        <f>SUM(E4:E8)</f>
        <v>0</v>
      </c>
      <c r="F9" s="171"/>
      <c r="G9" s="165">
        <f>SUM(G4:G8)</f>
        <v>0</v>
      </c>
      <c r="H9" s="159">
        <f t="shared" si="1"/>
        <v>0</v>
      </c>
    </row>
    <row r="10" spans="1:8" ht="15.75" x14ac:dyDescent="0.25">
      <c r="A10" s="155"/>
      <c r="B10" s="166" t="s">
        <v>264</v>
      </c>
      <c r="C10" s="167"/>
      <c r="D10" s="134"/>
      <c r="E10" s="159">
        <f>E9*6</f>
        <v>0</v>
      </c>
      <c r="F10" s="172"/>
      <c r="G10" s="159">
        <f>G9*6</f>
        <v>0</v>
      </c>
      <c r="H10" s="159">
        <f t="shared" si="1"/>
        <v>0</v>
      </c>
    </row>
  </sheetData>
  <mergeCells count="5">
    <mergeCell ref="A1:H1"/>
    <mergeCell ref="B2:C2"/>
    <mergeCell ref="D2:E2"/>
    <mergeCell ref="F2:G2"/>
    <mergeCell ref="H2:H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ASG 40 HORAS</vt:lpstr>
      <vt:lpstr>ASG 12X36 DIA</vt:lpstr>
      <vt:lpstr>ASG 12X36 NOITE</vt:lpstr>
      <vt:lpstr>Detalhamento Uniformes e EPIs</vt:lpstr>
      <vt:lpstr>Equipamentos e Insumos</vt:lpstr>
      <vt:lpstr>Resumo Geral</vt:lpstr>
    </vt:vector>
  </TitlesOfParts>
  <Company>UFSC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Joseane Salles Valero</dc:creator>
  <cp:lastModifiedBy>Rodrigo Loureiro Hildebrandt</cp:lastModifiedBy>
  <cp:revision>0</cp:revision>
  <cp:lastPrinted>2019-07-01T12:49:20Z</cp:lastPrinted>
  <dcterms:created xsi:type="dcterms:W3CDTF">2016-06-22T19:00:36Z</dcterms:created>
  <dcterms:modified xsi:type="dcterms:W3CDTF">2020-10-20T15:37:15Z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UFSC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