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2135"/>
  </bookViews>
  <sheets>
    <sheet name="Geral" sheetId="4" r:id="rId1"/>
    <sheet name="Plan1" sheetId="1" r:id="rId2"/>
  </sheets>
  <definedNames>
    <definedName name="_xlnm.Print_Area" localSheetId="0">Geral!$A$1:$M$43</definedName>
    <definedName name="_xlnm.Print_Area" localSheetId="1">Plan1!$A$1:$N$103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45" i="1"/>
  <c r="K44" i="1"/>
  <c r="K43" i="1"/>
  <c r="K42" i="1"/>
  <c r="K38" i="1"/>
  <c r="K37" i="1"/>
  <c r="K36" i="1"/>
  <c r="K24" i="1"/>
  <c r="M29" i="1" l="1"/>
  <c r="K94" i="1" l="1"/>
  <c r="M92" i="1"/>
  <c r="M88" i="1"/>
  <c r="K77" i="1"/>
  <c r="K76" i="1"/>
  <c r="K68" i="1"/>
  <c r="K70" i="1"/>
  <c r="K59" i="1"/>
  <c r="M59" i="1"/>
  <c r="M60" i="1" s="1"/>
  <c r="L26" i="4" s="1"/>
  <c r="K26" i="1"/>
  <c r="M80" i="1"/>
  <c r="M53" i="1"/>
  <c r="M14" i="1"/>
  <c r="M15" i="1" s="1"/>
  <c r="M26" i="1"/>
  <c r="M36" i="1" l="1"/>
  <c r="M37" i="1"/>
  <c r="M38" i="1"/>
  <c r="M56" i="1" l="1"/>
  <c r="M55" i="1"/>
  <c r="M54" i="1"/>
  <c r="M71" i="1"/>
  <c r="M70" i="1"/>
  <c r="M57" i="1" l="1"/>
  <c r="L24" i="4" s="1"/>
  <c r="M77" i="1"/>
  <c r="M76" i="1"/>
  <c r="M75" i="1"/>
  <c r="M33" i="1"/>
  <c r="M49" i="1"/>
  <c r="M50" i="1"/>
  <c r="M95" i="1"/>
  <c r="M99" i="1"/>
  <c r="M89" i="1" l="1"/>
  <c r="M87" i="1"/>
  <c r="K28" i="1" l="1"/>
  <c r="M94" i="1"/>
  <c r="M100" i="1"/>
  <c r="K29" i="1" l="1"/>
  <c r="K32" i="1"/>
  <c r="M32" i="1" s="1"/>
  <c r="M101" i="1"/>
  <c r="M64" i="1" l="1"/>
  <c r="M68" i="1"/>
  <c r="M74" i="1" l="1"/>
  <c r="M78" i="1" s="1"/>
  <c r="M69" i="1"/>
  <c r="M93" i="1"/>
  <c r="M96" i="1" s="1"/>
  <c r="M86" i="1"/>
  <c r="M98" i="1"/>
  <c r="M102" i="1" s="1"/>
  <c r="M66" i="1" l="1"/>
  <c r="M67" i="1"/>
  <c r="M85" i="1" l="1"/>
  <c r="M84" i="1" l="1"/>
  <c r="M81" i="1"/>
  <c r="M83" i="1"/>
  <c r="M82" i="1"/>
  <c r="M27" i="1"/>
  <c r="M28" i="1"/>
  <c r="M90" i="1" l="1"/>
  <c r="M42" i="1"/>
  <c r="M41" i="1"/>
  <c r="M40" i="1"/>
  <c r="M39" i="1"/>
  <c r="M34" i="1" l="1"/>
  <c r="M25" i="1" l="1"/>
  <c r="M24" i="1"/>
  <c r="M30" i="1" s="1"/>
  <c r="M45" i="1"/>
  <c r="L20" i="4" l="1"/>
  <c r="M44" i="1"/>
  <c r="M46" i="1"/>
  <c r="M47" i="1"/>
  <c r="M48" i="1"/>
  <c r="M43" i="1"/>
  <c r="M19" i="1"/>
  <c r="M20" i="1"/>
  <c r="M21" i="1"/>
  <c r="M18" i="1"/>
  <c r="M65" i="1" l="1"/>
  <c r="L16" i="4" l="1"/>
  <c r="M63" i="1"/>
  <c r="L36" i="4" l="1"/>
  <c r="M62" i="1"/>
  <c r="M72" i="1" s="1"/>
  <c r="M35" i="1"/>
  <c r="M51" i="1" s="1"/>
  <c r="M17" i="1"/>
  <c r="M22" i="1" s="1"/>
  <c r="M103" i="1" l="1"/>
  <c r="L30" i="4"/>
  <c r="L34" i="4"/>
  <c r="L18" i="4" l="1"/>
  <c r="L22" i="4"/>
  <c r="L28" i="4"/>
  <c r="L32" i="4"/>
  <c r="B106" i="1"/>
  <c r="L39" i="4" l="1"/>
  <c r="L40" i="4" s="1"/>
  <c r="L41" i="4" s="1"/>
</calcChain>
</file>

<file path=xl/sharedStrings.xml><?xml version="1.0" encoding="utf-8"?>
<sst xmlns="http://schemas.openxmlformats.org/spreadsheetml/2006/main" count="307" uniqueCount="204">
  <si>
    <t>DEMOLICAO DE PISO DE LADRILHO COM RESPECTIVA CAMADA DE ARGAM ASSA DE ASSENTAMENTO,INCLUSIVE EMPILHAMENTO LATERAL DENTRO D O CANTEIRO DE SERVICO</t>
  </si>
  <si>
    <t>M2</t>
  </si>
  <si>
    <t>UN</t>
  </si>
  <si>
    <t>DESCRIÇÃO</t>
  </si>
  <si>
    <t>CÓDIGO</t>
  </si>
  <si>
    <t>PREÇO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</si>
  <si>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</si>
  <si>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</si>
  <si>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</si>
  <si>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</si>
  <si>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CANTEIRO DE OBRAS</t>
  </si>
  <si>
    <t>SERVIÇOS COMPLEMENTARES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</si>
  <si>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</si>
  <si>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</si>
  <si>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</si>
  <si>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</si>
  <si>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</si>
  <si>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 xml:space="preserve"> </t>
  </si>
  <si>
    <t>1,00</t>
  </si>
  <si>
    <t>2,00</t>
  </si>
  <si>
    <t>M</t>
  </si>
  <si>
    <t>MES</t>
  </si>
  <si>
    <t>Total com todas as categorias</t>
  </si>
  <si>
    <t>02.006.0015-0</t>
  </si>
  <si>
    <t>05.001.0015-0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</si>
  <si>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</si>
  <si>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</si>
  <si>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</si>
  <si>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</si>
  <si>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</si>
  <si>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</si>
  <si>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</si>
  <si>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</si>
  <si>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</si>
  <si>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</si>
  <si>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</si>
  <si>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</si>
  <si>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</si>
  <si>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</si>
  <si>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</si>
  <si>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</si>
  <si>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</si>
  <si>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</si>
  <si>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</si>
  <si>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</si>
  <si>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13.301.0119-0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</si>
  <si>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</si>
  <si>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</si>
  <si>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</si>
  <si>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</si>
  <si>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</si>
  <si>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</si>
  <si>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</si>
  <si>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</si>
  <si>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</si>
  <si>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</si>
  <si>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6,00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</si>
  <si>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</si>
  <si>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</si>
  <si>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</si>
  <si>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</si>
  <si>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</si>
  <si>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</si>
  <si>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</si>
  <si>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</si>
  <si>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</si>
  <si>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</si>
  <si>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</si>
  <si>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</si>
  <si>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</si>
  <si>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</si>
  <si>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</si>
  <si>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</si>
  <si>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18</t>
  </si>
  <si>
    <t>15.004.0063-0</t>
  </si>
  <si>
    <t>INSTALACAO E ASSENTAMENTO DE LAVATORIO DE UMA TORNEIRA(EXCLU SIVE FORNECIMENTO DO APARELHO),COMPREENDENDO:3,00M DE TUBO D E PVC DE 25MM,2,00M DE TUBO DE PVC DE 40MM E CONEXOES</t>
  </si>
  <si>
    <t>CONTRAPISO,BASE OU CAMADA REGULARIZADORA,EXECUTADA COM ARGAM ASSA DE CIMENTO A AREIA,NO TRACO 1:4,NA ESPESSURA DE 2CM</t>
  </si>
  <si>
    <t>TOTAL SEM BDI</t>
  </si>
  <si>
    <t>VALOR DO BDI 29 %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</si>
  <si>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</si>
  <si>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</si>
  <si>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</si>
  <si>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 xml:space="preserve">TOTAL COM TODAS AS CATEGORIAS </t>
  </si>
  <si>
    <t>05.105.0126-0</t>
  </si>
  <si>
    <t>MAO-DE-OBRA DE FEITOR (ENCARREGADO DE TURMA),INCLUSIVE ENCAR GOS SOCIAIS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</si>
  <si>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</si>
  <si>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</si>
  <si>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</si>
  <si>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</si>
  <si>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</si>
  <si>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</si>
  <si>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</si>
  <si>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</si>
  <si>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</si>
  <si>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</si>
  <si>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</si>
  <si>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</si>
  <si>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</si>
  <si>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</si>
  <si>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</si>
  <si>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</si>
  <si>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</si>
  <si>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</si>
  <si>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</si>
  <si>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</si>
  <si>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</si>
  <si>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</si>
  <si>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</si>
  <si>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</si>
  <si>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15.045.0111-0</t>
  </si>
  <si>
    <t>ABERTURA E FECHAMENTO MANUAL DE RASGO EM CONCRETO,PARA PASSA GEM DE TUBOS E DUTOS,COM DIAMETRO DE 1/2" A 1"</t>
  </si>
  <si>
    <t>15.003.0379-0</t>
  </si>
  <si>
    <t>ASSENTAMENTO DE TORNEIRA(EXCLUSIVE FORNECIMENTO DO APARELHO) ,INCLUSIVE MATERIAIS NECESSARIOS</t>
  </si>
  <si>
    <t>15.075.0010-0</t>
  </si>
  <si>
    <t>LIGACAO EM TUBULACAO DE PVC,PARA ESGOTO,COM 0,10M DE DIAMETR O,INCLUSIVE ESCAVACAO E REATERRO ATE 1,00M,EXCLUSIVE REMOCAO DE PAVIMENTO.CUSTO PARA 10,00M</t>
  </si>
  <si>
    <t>13.330.0110-0</t>
  </si>
  <si>
    <t>RODAPE COM LADRILHO CERAMICO,COM 15CM DE ALTURA,ASSENTE CONF ORME ITEM 13.025.0016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</si>
  <si>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</si>
  <si>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</si>
  <si>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Av. Gal. Osvaldo Cordeiro de Farias, 466 – Marechal Hermes – Rio de Janeiro</t>
  </si>
  <si>
    <t>Contratação de empresa especializada na adequação de instalação física de edificação hospitalar, enfermarias e ambientes. ADEQUAÇÃO DO MORGUE</t>
  </si>
  <si>
    <t>13.348.0075-0</t>
  </si>
  <si>
    <t>SOLEIRA EM GRANITO CINZA ANDORINHA,ESPESSURA DE 3CM,COM 2 P LIMENTOS,LARGURA DE 15CM,ASSENTADO COM ARGAMASSA DE CIMENTO, SAIBRO E AREIA, NO TRACO 1:2:2, E REJUNTAMENTO COM CIMENTO BRANCO E CORANTE</t>
  </si>
  <si>
    <t>15.019.0025-0</t>
  </si>
  <si>
    <t>INTERRUPTOR DE EMBUTIR COM 2 TECLAS SIMPLES FOSFORESCENTES E PLACA.FORNECIMENTO E COLOCACAO</t>
  </si>
  <si>
    <t>15.005.0255-0</t>
  </si>
  <si>
    <t>TUBULACAO EM COBRE PARA INTERLIGACAO DE SPLIT SYSTEM AO COND ENSADOR/EVAPORADOR,INCLUSIVE ISOLAMENTO TERMICO,ALIMENTACAO ELETRICA,CONEXOES E FIXACAO,PARA APARELHOS ATE 48000 BTU'S.F ORNECIMENTO E INSTALACAO</t>
  </si>
  <si>
    <t>15.018.0450-0</t>
  </si>
  <si>
    <t>INTERLIGACAO DE ELETROCALHA PERFURADA DE LARGURA 100MM,ABA 7 5MM COM PAINEL OU QUADRO DE DISTRIBUICAO DE ENERGIA ELETRICA ,EXCLUSIVE PAINEL OU QUADRO E ELETROCALHA.FORNECIMENTO E COL OCACAO</t>
  </si>
  <si>
    <t>14.007.0266-0</t>
  </si>
  <si>
    <t>FERRAGENS PARA PORTAS DE ABRIR,DE FERRO OU ALUMINIO,CONSTAND O DE FORNECIMENTO DAS PECAS:-FECHADURA DE CILINDRO OVALADO P ARA MONTANTES ESTREITOS,EM LATAO,ACABAMENTO CROMADO;-ESPELHO RETANGULAR,EM LATAO,ACABAMENTO CROMADO OU ROSETA CIRCULAR E M LATAO</t>
  </si>
  <si>
    <t>13.030.0257-0</t>
  </si>
  <si>
    <t>REVESTIMENTO DE PAREDES COM LADRILHOS CERAMICOS,CORES ECONOM ICAS(BRANCO,CINZA,BEGE,AZUL,VERDE,MARROM E PRETO),COM MEDIDA S EM TORNO DE (10X10)CM,ASSENTE CONFORME ITEM 13.025.0058</t>
  </si>
  <si>
    <t>13.196.0010-0</t>
  </si>
  <si>
    <t>FORRO REMOVIVEL COMPOSTO DE GESSO ACARTONADO,TIPO STANDARD A SER APLICADO SIST.DRYWALL,C/PLACA BORDA QUADRADA 625X625MM, ESP.6,5;9,5 OU 12,5MM,ESTRUTURADO PERFIS TIPO TRAVESSA "T" A CO GALVANIZADO,ALUMINIO OU DE LIGAS DE ALUMINIO,ESP.MINIMA 0 ,5MM C/</t>
  </si>
  <si>
    <t>15.004.0180-0</t>
  </si>
  <si>
    <t>RALO SIFONADO PVC RIGIDO (150X185)X75MM,EM PAVIMENTO TERREO, COM SAIDA DE 75MM,GRELHA REDONDA E PORTA-GRELHA,COMPREENDEND O:3,00M DE TUBO DE PVC DE 75MM E SUA LIGACAO AO RAMAL DE VEN TILACAO.FORNECIMENTO E INSTALACAO</t>
  </si>
  <si>
    <t>115.82</t>
  </si>
  <si>
    <t>17.018.0031-0</t>
  </si>
  <si>
    <t>PINTURA COM TINTA LATEX,CLASSIFICACAO PREMIUM OU STANDARD (N BR 15079),FOSCA EM REVESTIMENTO LISO,INTERIOR,ACABAMENTO EM ALTA CLASSE,EM TRES DEMAOS E MAIS UMA DEMAO DE MASSA CORRIDA E LIXAMENTO,SOBRE SUPERFICIE JA PREPARADA,CONFORME O ITEM 1 7.018.00</t>
  </si>
  <si>
    <t>46.15</t>
  </si>
  <si>
    <t>13.025.0016-0</t>
  </si>
  <si>
    <t>ASSENTAMENTO DE AZULEJOS,PASTILHAS OU LADRILHOS,EM PAREDES,E XCLUSIVE ESTES,CONSTANDO DE CHAPISCO DE CIMENTO E AREIA,NO T RACO 1:3,EMBOCO DE ARGAMASSA DE CIMENTO,SAIBRO E AREIA,NO TR ACO 1:3:3,NATA DE CIMENTO COMUM E REJUNTAMENTO COM PASTA DE CIMENTO</t>
  </si>
  <si>
    <t>13.025.0058-0</t>
  </si>
  <si>
    <t>ASSENTAMENTO DE AZULEJOS,PASTILHAS OU LADRILHOS,EM PAREDES,E XCLUSIVE ESTES,COM EMBOCO(PRONTO)EM MASSA UNICA DE CIMENTO E AREIA TERMOTRATADA,ARGAMASSA COLANTE E REJUNTAMENTO COM ARGA MASSA INDUSTRIALIZADA,INCLUSIVE CHAPISCO DE CIMENTO E AREIA, NO TRA</t>
  </si>
  <si>
    <t>18.027.0430-0</t>
  </si>
  <si>
    <t>LUMINARIA DE EMBUTIR,FIXADA EM GESSO,PARA LAMPADA LED DE 25W (INCLUSIVE LAMPADA).FORNECIMENTO E COLOCACAO</t>
  </si>
  <si>
    <t>18.009.0105-0</t>
  </si>
  <si>
    <t>TORNEIRA PARA LAVATORIO,TIPO BANCA COM ACIONAMENTO HIDROMECA NICO,COM LEVE PRESSAO MANUAL.FORNECIMENTO</t>
  </si>
  <si>
    <t>14.006.0005-0</t>
  </si>
  <si>
    <t>PORTA DE MADEIRA DE LEI EM COMPENSADO DE 100X210X3,5CM,FOLHE ADA NAS 2 FACES,ADUELA DE 13X3CM E ALIZARES DE 5X2CM,EXCLUSI VE FERRAGENS.FORNECIMENTO E COLOCACAO</t>
  </si>
  <si>
    <t>17.017.0100-0</t>
  </si>
  <si>
    <t>PREPARO DE MADEIRA NOVA,INCLUSIVE LIXAMENTO,LIMPEZA,UMA DEMA O DE VERNIZ ISOLANTE INCOLOR,DUAS DEMAOS DE MASSA PARA MADEI RA,LIXAMENTO E REMOCAO DE PO,E UMA DEMAO DE FUNDO SINTETICO NIVELADOR</t>
  </si>
  <si>
    <t>43.81</t>
  </si>
  <si>
    <t>ALVENARIA E DIVISÓRIA</t>
  </si>
  <si>
    <t>12.003.0116-0</t>
  </si>
  <si>
    <t>ALVENARIA DE TIJOLOS CERAMICOS FURADOS 10X20X30CM,COMPLEMENT ADA COM 6% DE TIJOLOS DE 10X20X20CM,ASSENTES COM ARGAMASSA D E CIMENTO E SAIBRO,NO TRACO 1:8,EM PAREDES DE MEIA VEZ(0,10M ) DE SUPERFICIE CORRIDA,ATE 1,50M DE ALTURA E MEDIDA PELA AR EA REA</t>
  </si>
  <si>
    <t>13.001.0026-0</t>
  </si>
  <si>
    <t>EMBOCO COM ARGAMASSA DE CIMENTO E AREIA,NO TRACO 1:3 COM 2CM DE ESPESSURA,INCLUSIVE CHAPISCO DE CIMENTO E AREIA,NO TRACO 1:3</t>
  </si>
  <si>
    <t>12</t>
  </si>
  <si>
    <r>
      <rPr>
        <b/>
        <u/>
        <sz val="13"/>
        <color theme="1"/>
        <rFont val="Calibri"/>
        <family val="2"/>
        <scheme val="minor"/>
      </rPr>
      <t>Contratação de empresa especializada na adequação de instalação física de edificação hospitalar</t>
    </r>
    <r>
      <rPr>
        <b/>
        <sz val="13"/>
        <color theme="1"/>
        <rFont val="Calibri"/>
        <family val="2"/>
        <scheme val="minor"/>
      </rPr>
      <t xml:space="preserve">.                                       </t>
    </r>
    <r>
      <rPr>
        <b/>
        <u/>
        <sz val="13"/>
        <color theme="1"/>
        <rFont val="Calibri"/>
        <family val="2"/>
        <scheme val="minor"/>
      </rPr>
      <t>EQUAÇÃO DO MORGUE</t>
    </r>
  </si>
  <si>
    <t>15.005.0204-0</t>
  </si>
  <si>
    <t>INSTALACAO E ASSENTAMENTO DE AR CONDICIONADO TIPO SPLIT DE 2 4000 BTU'S,COM 1 CONDENSADOR E 1 EVAPORADOR,(VIDE FORNECIMEN TO DO APARELHO NA FAMILIA 18.030)INCLUSIVE ACESSORIOS DE FIX ACAO,EXCLUSIVE ALIMENTACAO ELETRICA E INTERLIGACAO AO CONDEN SADOR/</t>
  </si>
  <si>
    <t>18.030.0005-A</t>
  </si>
  <si>
    <t>CONDICIONADOR DE AR TIPO SPLIT 24000 BTU'S COMPREENDENDO 1 C ONDENSADOR E 1 EVAPORADOR(VIDE INSTALACAO,ASSENTAMENTO E INT ERLIGACOES FAMILIA 15.005).FORNECIMENTO</t>
  </si>
  <si>
    <t>18.006.0026-0</t>
  </si>
  <si>
    <t>LAVATORIO DE LOUCA BRANCA,DE EMBUTIR(CUBA),TIPO MEDIO LUXO,C OM LADRAO,COM MEDIDAS EM TORNO DE 52X39CM.FORNECIMENTO</t>
  </si>
  <si>
    <t>17.017.0070-0</t>
  </si>
  <si>
    <t>PINTURA INTERNA COM ESMALTE CATALISAVEL(EPOXI),SISTEMA TINTO METRICO,ACABAMENTO PADRAO,EM DUAS DEMAOS SOBRE SUPERFICIE PR EPARADA,CONFORME O ITEM 17.017.0010,APENAS APLICAVEL SOBRE M ASSA ACRILICA,EXCLUSIVE ESTE PREPARO</t>
  </si>
  <si>
    <t>05.105.0115-0</t>
  </si>
  <si>
    <t>MAO-DE-OBRA DE AJUDANTE,INCLUSIVE ENCARGOS SOCIAIS</t>
  </si>
  <si>
    <t>05.105.0112-0</t>
  </si>
  <si>
    <t>MAO-DE-OBRA DE ELETRICISTA,INCLUSIVE ENCARGOS SOCIAIS</t>
  </si>
  <si>
    <t>05.001.0147-0</t>
  </si>
  <si>
    <t>ARRANCAMENTO DE GRADES,GRADIS,ALAMBRADOS,CERCAS E PORTOES</t>
  </si>
  <si>
    <t>14.003.0016-0</t>
  </si>
  <si>
    <t>JANELA DE ALUMINIO ANODIZADO AO NATURAL DE CORRER,DUAS FOLHA S DE CORRER E BANDEIRA DE 0,50M DE ALTURA COM PAINEIS BASCUL ANTES,EM PERFIS SERIE 28.FORNECIMENTO E COLOCACAO</t>
  </si>
  <si>
    <t>14.004.0121-0</t>
  </si>
  <si>
    <t>VIDRO TEMPERADO,INCOLOR,COM 6MM DE ESPESSURA,ENCAIXILHADO EM MADEIRA,ALUMINIO OU FERRO.FORNECIMENTO E COLOCACAO</t>
  </si>
  <si>
    <t>13.009.0050-0</t>
  </si>
  <si>
    <t>REVESTIMENTO INTERNO DE PAREDES E TETOS,COM PASTA DE GESSO,C OM ESPESSURA DE
1CM,INCLUSIVE LIMPEZA,FORNECIMENTO DE TODOS OS MATERIAIS E COLA,APLICACAO,REGULARIZACAO E LIXAMENTO</t>
  </si>
  <si>
    <t>05.001.0750-0</t>
  </si>
  <si>
    <t>LIMPEZA DE SUPERFICIE DE CONCRETO E DA ARMADURA, COM ESCOVA D E ACO, APOS RETIRADA DO CAPEAMENTO, EXCLUSIVE ESTE</t>
  </si>
  <si>
    <t>05.001.0057-0</t>
  </si>
  <si>
    <t>REMOCAO MANUAL CUIDADOSA DA CAMADA DE CAPEAMENTO DE CONCRETO ARMADO,VISANDO EXPOSICAO DA ARMADURA,USANDO CINZEL,PONTEIRO E ESCOVA DE ACO,PARA ESPESSURA DE 3CM</t>
  </si>
  <si>
    <t>ESTRUTURAS</t>
  </si>
  <si>
    <t>11.090.0500-0</t>
  </si>
  <si>
    <t>RECUPERACAO DE ARMADURAS EM ESTRUTURA DE CONCRETO, POR MEIO D E SOLDA A QUENTE, INCLUSIVE FORNECIMENTO, CORTE, DOBRAGEM E COL OCACAO</t>
  </si>
  <si>
    <t>KG</t>
  </si>
  <si>
    <t>11.090.0515-0</t>
  </si>
  <si>
    <t>APLICACAO COM AIRLESS DE INIBIDOR DE CORROSAO, EM ESTRUTURA DE CONCRETO ARMADO NOS SERVICOS DE RECUPERACAO ESTRUTURAL,EX CLUSIVE LIMPEZA DA ESTRUTURA</t>
  </si>
  <si>
    <t>11.090.0535-0</t>
  </si>
  <si>
    <t>TRATAMENTO DE ARMADURA DE FERRO EM ESTRUTURA DE CONCRETO ARM ADO COM ARGAMASSA CIMENTICIA PRE-DOSADA,POLIMERICA,BICOMPONE NTE,INIBIDOR DE CORROSAO</t>
  </si>
  <si>
    <t>11.090.0600-0</t>
  </si>
  <si>
    <t>RECUPERACAO DE ESTRUTURA,CAVIDADES E ARESTAS EM CONCRETO ARM ADO,COM ARGAMASSA TIXOTROPICA POLIMERICA DE ALTO DESEMPENHO COM ESPESSURA ATE 3CM</t>
  </si>
  <si>
    <t>05.001.0008-0</t>
  </si>
  <si>
    <t>DEMOLICAO DE REVESTIMENTO EM ARGAMASSA DE CIMENTO E AREIA EM PAREDE</t>
  </si>
  <si>
    <t>17,00</t>
  </si>
  <si>
    <t>15.018.0467-0</t>
  </si>
  <si>
    <t>ELETROCALHA PERFURADA,SEM TAMPA,TIPO "U",100X50MM,TRATAMENTO SUPERFICIAL PRE-ZINCADO A QUENTE,INCLUSIVE CONEXOES,ACESSOR IOS E FIXACAO SUPERIOR.FORNECIMENTO E COLOCACAO</t>
  </si>
  <si>
    <t>11</t>
  </si>
  <si>
    <t>18,00</t>
  </si>
  <si>
    <t>5,00</t>
  </si>
  <si>
    <t>HOSPITAL ESTADUAL 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</si>
</sst>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49" fontId="0" fillId="0" borderId="10" xfId="0" applyNumberFormat="1" applyFont="1" applyBorder="1" applyAlignment="1">
      <alignment horizontal="right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/>
    <xf numFmtId="49" fontId="0" fillId="0" borderId="0" xfId="0" applyNumberFormat="1" applyAlignment="1">
      <alignment wrapText="1"/>
    </xf>
    <xf numFmtId="2" fontId="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49" fontId="0" fillId="25" borderId="10" xfId="0" applyNumberFormat="1" applyFont="1" applyFill="1" applyBorder="1" applyAlignment="1">
      <alignment horizontal="right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0" fillId="25" borderId="10" xfId="1" applyFont="1" applyFill="1" applyBorder="1" applyAlignment="1">
      <alignment horizontal="right" vertical="top" wrapText="1"/>
    </xf>
    <xf numFmtId="43" fontId="0" fillId="0" borderId="10" xfId="1" applyFont="1" applyBorder="1" applyAlignment="1">
      <alignment horizontal="right" vertical="top" wrapText="1"/>
    </xf>
    <xf numFmtId="2" fontId="0" fillId="25" borderId="10" xfId="0" applyNumberFormat="1" applyFont="1" applyFill="1" applyBorder="1" applyAlignment="1">
      <alignment horizontal="right" vertical="top" wrapText="1"/>
    </xf>
    <xf numFmtId="43" fontId="0" fillId="0" borderId="0" xfId="1" applyFont="1"/>
    <xf numFmtId="2" fontId="0" fillId="0" borderId="0" xfId="0" applyNumberFormat="1" applyAlignment="1">
      <alignment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3" fontId="11" fillId="25" borderId="10" xfId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2" fontId="11" fillId="25" borderId="10" xfId="0" applyNumberFormat="1" applyFont="1" applyFill="1" applyBorder="1" applyAlignment="1">
      <alignment horizontal="right" vertical="top" wrapText="1"/>
    </xf>
    <xf numFmtId="43" fontId="0" fillId="0" borderId="0" xfId="0" applyNumberFormat="1" applyFont="1"/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0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44" fontId="3" fillId="25" borderId="11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49" fontId="0" fillId="0" borderId="10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/>
    </xf>
    <xf numFmtId="44" fontId="3" fillId="0" borderId="0" xfId="0" applyNumberFormat="1" applyFont="1" applyAlignment="1">
      <alignment horizontal="center"/>
    </xf>
    <xf numFmtId="49" fontId="0" fillId="25" borderId="10" xfId="0" applyNumberFormat="1" applyFont="1" applyFill="1" applyBorder="1" applyAlignment="1">
      <alignment horizontal="left" vertical="top" wrapText="1"/>
    </xf>
    <xf numFmtId="49" fontId="3" fillId="25" borderId="10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1"/>
  <sheetViews>
    <sheetView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22.5" customHeight="1" x14ac:dyDescent="0.25">
      <c r="B9" s="27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50.1" customHeight="1" x14ac:dyDescent="0.25">
      <c r="B10" s="72" t="s">
        <v>120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95" customHeight="1" x14ac:dyDescent="0.25">
      <c r="N11" s="8"/>
      <c r="O11" s="8"/>
      <c r="P11" s="62"/>
      <c r="Q11" s="62"/>
      <c r="R11" s="8"/>
      <c r="S11" s="8"/>
      <c r="T11" s="8"/>
      <c r="U11" s="8"/>
      <c r="V11" s="8"/>
      <c r="W11" s="8"/>
    </row>
    <row r="12" spans="2:23" ht="15.95" customHeight="1" x14ac:dyDescent="0.25">
      <c r="B12" s="26" t="s">
        <v>44</v>
      </c>
      <c r="C12" s="3" t="s">
        <v>203</v>
      </c>
      <c r="I12" s="66" t="s">
        <v>25</v>
      </c>
      <c r="J12" s="66"/>
      <c r="K12" s="67"/>
      <c r="L12" s="67"/>
      <c r="N12" s="19"/>
      <c r="O12" s="19"/>
      <c r="P12" s="19"/>
      <c r="Q12" s="19"/>
      <c r="R12" s="7"/>
      <c r="S12" s="7"/>
      <c r="T12" s="7"/>
      <c r="U12" s="7"/>
      <c r="V12" s="7"/>
      <c r="W12" s="7"/>
    </row>
    <row r="13" spans="2:23" ht="30" customHeight="1" x14ac:dyDescent="0.25">
      <c r="B13" s="38" t="s">
        <v>26</v>
      </c>
      <c r="C13" s="71" t="s">
        <v>119</v>
      </c>
      <c r="D13" s="71"/>
      <c r="E13" s="71"/>
      <c r="F13" s="71"/>
      <c r="G13" s="71"/>
      <c r="H13" s="71"/>
      <c r="I13" s="68" t="s">
        <v>27</v>
      </c>
      <c r="J13" s="68"/>
      <c r="K13" s="69" t="s">
        <v>28</v>
      </c>
      <c r="L13" s="69"/>
      <c r="N13" s="19"/>
      <c r="O13" s="19"/>
      <c r="P13" s="19"/>
      <c r="Q13" s="19"/>
      <c r="R13" s="7"/>
      <c r="S13" s="7"/>
      <c r="T13" s="7"/>
      <c r="U13" s="7"/>
      <c r="V13" s="7"/>
      <c r="W13" s="7"/>
    </row>
    <row r="14" spans="2:23" ht="15.95" customHeight="1" x14ac:dyDescent="0.25">
      <c r="N14" s="19"/>
      <c r="O14" s="19"/>
      <c r="P14" s="19"/>
      <c r="Q14" s="19"/>
      <c r="R14" s="7"/>
      <c r="S14" s="7"/>
      <c r="T14" s="7"/>
      <c r="U14" s="7"/>
      <c r="V14" s="7"/>
      <c r="W14" s="7"/>
    </row>
    <row r="15" spans="2:23" ht="18" customHeight="1" x14ac:dyDescent="0.25">
      <c r="B15" s="20" t="s">
        <v>29</v>
      </c>
      <c r="C15" s="64" t="s">
        <v>30</v>
      </c>
      <c r="D15" s="70"/>
      <c r="E15" s="70"/>
      <c r="F15" s="70"/>
      <c r="G15" s="70"/>
      <c r="H15" s="70"/>
      <c r="I15" s="70"/>
      <c r="J15" s="70"/>
      <c r="K15" s="65"/>
      <c r="L15" s="64" t="s">
        <v>31</v>
      </c>
      <c r="M15" s="65"/>
      <c r="N15" s="19"/>
      <c r="O15" s="63"/>
      <c r="P15" s="63"/>
      <c r="Q15" s="19"/>
      <c r="R15" s="7"/>
      <c r="S15" s="7"/>
      <c r="T15" s="7"/>
      <c r="U15" s="7"/>
      <c r="V15" s="7"/>
      <c r="W15" s="7"/>
    </row>
    <row r="16" spans="2:23" ht="18" customHeight="1" x14ac:dyDescent="0.25">
      <c r="B16" s="22" t="s">
        <v>32</v>
      </c>
      <c r="C16" s="57" t="s">
        <v>33</v>
      </c>
      <c r="D16" s="58"/>
      <c r="E16" s="58"/>
      <c r="F16" s="58"/>
      <c r="G16" s="58"/>
      <c r="H16" s="58"/>
      <c r="I16" s="58"/>
      <c r="J16" s="58"/>
      <c r="K16" s="59"/>
      <c r="L16" s="60">
        <f>Plan1!M15</f>
        <v>0</v>
      </c>
      <c r="M16" s="61"/>
      <c r="N16" s="19"/>
      <c r="O16" s="63"/>
      <c r="P16" s="63"/>
      <c r="Q16" s="19"/>
      <c r="R16" s="7"/>
      <c r="S16" s="7"/>
      <c r="T16" s="7"/>
      <c r="U16" s="7"/>
      <c r="V16" s="7"/>
      <c r="W16" s="7"/>
    </row>
    <row r="17" spans="2:13" ht="18" customHeight="1" x14ac:dyDescent="0.25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/>
    </row>
    <row r="18" spans="2:13" ht="18" customHeight="1" x14ac:dyDescent="0.25">
      <c r="B18" s="22" t="s">
        <v>34</v>
      </c>
      <c r="C18" s="57" t="s">
        <v>35</v>
      </c>
      <c r="D18" s="58"/>
      <c r="E18" s="58"/>
      <c r="F18" s="58"/>
      <c r="G18" s="58"/>
      <c r="H18" s="58"/>
      <c r="I18" s="58"/>
      <c r="J18" s="58"/>
      <c r="K18" s="59"/>
      <c r="L18" s="60">
        <f>Plan1!M22</f>
        <v>0</v>
      </c>
      <c r="M18" s="61"/>
    </row>
    <row r="19" spans="2:13" ht="18" customHeight="1" x14ac:dyDescent="0.2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6"/>
    </row>
    <row r="20" spans="2:13" ht="18" customHeight="1" x14ac:dyDescent="0.25">
      <c r="B20" s="22" t="s">
        <v>36</v>
      </c>
      <c r="C20" s="57" t="s">
        <v>37</v>
      </c>
      <c r="D20" s="58"/>
      <c r="E20" s="58"/>
      <c r="F20" s="58"/>
      <c r="G20" s="58"/>
      <c r="H20" s="58"/>
      <c r="I20" s="58"/>
      <c r="J20" s="58"/>
      <c r="K20" s="59"/>
      <c r="L20" s="60">
        <f>Plan1!M30</f>
        <v>0</v>
      </c>
      <c r="M20" s="61"/>
    </row>
    <row r="21" spans="2:13" ht="18" customHeight="1" x14ac:dyDescent="0.25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</row>
    <row r="22" spans="2:13" ht="18" customHeight="1" x14ac:dyDescent="0.25">
      <c r="B22" s="22" t="s">
        <v>38</v>
      </c>
      <c r="C22" s="57" t="s">
        <v>11</v>
      </c>
      <c r="D22" s="58"/>
      <c r="E22" s="58"/>
      <c r="F22" s="58"/>
      <c r="G22" s="58"/>
      <c r="H22" s="58"/>
      <c r="I22" s="58"/>
      <c r="J22" s="58"/>
      <c r="K22" s="59"/>
      <c r="L22" s="60">
        <f>Plan1!M51</f>
        <v>0</v>
      </c>
      <c r="M22" s="61"/>
    </row>
    <row r="23" spans="2:13" ht="18" customHeight="1" x14ac:dyDescent="0.2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2:13" ht="18" customHeight="1" x14ac:dyDescent="0.25">
      <c r="B24" s="22" t="s">
        <v>200</v>
      </c>
      <c r="C24" s="57" t="s">
        <v>185</v>
      </c>
      <c r="D24" s="58"/>
      <c r="E24" s="58"/>
      <c r="F24" s="58"/>
      <c r="G24" s="58"/>
      <c r="H24" s="58"/>
      <c r="I24" s="58"/>
      <c r="J24" s="58"/>
      <c r="K24" s="59"/>
      <c r="L24" s="60">
        <f>Plan1!M57</f>
        <v>0</v>
      </c>
      <c r="M24" s="61"/>
    </row>
    <row r="25" spans="2:13" ht="18" customHeight="1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2:13" ht="18" customHeight="1" x14ac:dyDescent="0.25">
      <c r="B26" s="22" t="s">
        <v>159</v>
      </c>
      <c r="C26" s="57" t="s">
        <v>154</v>
      </c>
      <c r="D26" s="58"/>
      <c r="E26" s="58"/>
      <c r="F26" s="58"/>
      <c r="G26" s="58"/>
      <c r="H26" s="58"/>
      <c r="I26" s="58"/>
      <c r="J26" s="58"/>
      <c r="K26" s="59"/>
      <c r="L26" s="60">
        <f>Plan1!M60</f>
        <v>0</v>
      </c>
      <c r="M26" s="61"/>
    </row>
    <row r="27" spans="2:13" ht="18" customHeight="1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2:13" ht="18" customHeight="1" x14ac:dyDescent="0.25">
      <c r="B28" s="22">
        <v>13</v>
      </c>
      <c r="C28" s="57" t="s">
        <v>39</v>
      </c>
      <c r="D28" s="58"/>
      <c r="E28" s="58"/>
      <c r="F28" s="58"/>
      <c r="G28" s="58"/>
      <c r="H28" s="58"/>
      <c r="I28" s="58"/>
      <c r="J28" s="58"/>
      <c r="K28" s="59"/>
      <c r="L28" s="60">
        <f>Plan1!M72</f>
        <v>0</v>
      </c>
      <c r="M28" s="61"/>
    </row>
    <row r="29" spans="2:13" ht="18" customHeight="1" x14ac:dyDescent="0.25"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</row>
    <row r="30" spans="2:13" ht="18" customHeight="1" x14ac:dyDescent="0.25">
      <c r="B30" s="22">
        <v>14</v>
      </c>
      <c r="C30" s="57" t="s">
        <v>40</v>
      </c>
      <c r="D30" s="58"/>
      <c r="E30" s="58"/>
      <c r="F30" s="58"/>
      <c r="G30" s="58"/>
      <c r="H30" s="58"/>
      <c r="I30" s="58"/>
      <c r="J30" s="58"/>
      <c r="K30" s="59"/>
      <c r="L30" s="60">
        <f>Plan1!M78</f>
        <v>0</v>
      </c>
      <c r="M30" s="61"/>
    </row>
    <row r="31" spans="2:13" ht="18" customHeight="1" x14ac:dyDescent="0.25"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</row>
    <row r="32" spans="2:13" ht="18" customHeight="1" x14ac:dyDescent="0.25">
      <c r="B32" s="22" t="s">
        <v>41</v>
      </c>
      <c r="C32" s="57" t="s">
        <v>42</v>
      </c>
      <c r="D32" s="58"/>
      <c r="E32" s="58"/>
      <c r="F32" s="58"/>
      <c r="G32" s="58"/>
      <c r="H32" s="58"/>
      <c r="I32" s="58"/>
      <c r="J32" s="58"/>
      <c r="K32" s="59"/>
      <c r="L32" s="60">
        <f>Plan1!M90</f>
        <v>0</v>
      </c>
      <c r="M32" s="61"/>
    </row>
    <row r="33" spans="2:15" ht="18" customHeight="1" x14ac:dyDescent="0.25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</row>
    <row r="34" spans="2:15" ht="18" customHeight="1" x14ac:dyDescent="0.25">
      <c r="B34" s="22" t="s">
        <v>43</v>
      </c>
      <c r="C34" s="57" t="s">
        <v>14</v>
      </c>
      <c r="D34" s="58"/>
      <c r="E34" s="58"/>
      <c r="F34" s="58"/>
      <c r="G34" s="58"/>
      <c r="H34" s="58"/>
      <c r="I34" s="58"/>
      <c r="J34" s="58"/>
      <c r="K34" s="59"/>
      <c r="L34" s="60">
        <f>Plan1!M96</f>
        <v>0</v>
      </c>
      <c r="M34" s="61"/>
    </row>
    <row r="35" spans="2:15" ht="18" customHeight="1" x14ac:dyDescent="0.25"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</row>
    <row r="36" spans="2:15" ht="18" customHeight="1" x14ac:dyDescent="0.25">
      <c r="B36" s="22" t="s">
        <v>73</v>
      </c>
      <c r="C36" s="57" t="s">
        <v>15</v>
      </c>
      <c r="D36" s="58"/>
      <c r="E36" s="58"/>
      <c r="F36" s="58"/>
      <c r="G36" s="58"/>
      <c r="H36" s="58"/>
      <c r="I36" s="58"/>
      <c r="J36" s="58"/>
      <c r="K36" s="59"/>
      <c r="L36" s="60">
        <f>Plan1!M102</f>
        <v>0</v>
      </c>
      <c r="M36" s="61"/>
      <c r="N36" s="1"/>
      <c r="O36" s="1"/>
    </row>
    <row r="37" spans="2:15" ht="18" customHeight="1" x14ac:dyDescent="0.25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  <c r="N37" s="1"/>
      <c r="O37" s="1"/>
    </row>
    <row r="38" spans="2:15" ht="18" customHeight="1" x14ac:dyDescent="0.25">
      <c r="B38" s="74"/>
      <c r="C38" s="75"/>
      <c r="D38" s="75"/>
      <c r="E38" s="75"/>
      <c r="F38" s="75"/>
      <c r="G38" s="75"/>
      <c r="H38" s="75"/>
      <c r="I38" s="75"/>
      <c r="J38" s="75"/>
      <c r="K38" s="76"/>
      <c r="L38" s="77"/>
      <c r="M38" s="78"/>
    </row>
    <row r="39" spans="2:15" ht="18" customHeight="1" x14ac:dyDescent="0.25">
      <c r="B39" s="54" t="s">
        <v>77</v>
      </c>
      <c r="C39" s="55"/>
      <c r="D39" s="55"/>
      <c r="E39" s="55"/>
      <c r="F39" s="55"/>
      <c r="G39" s="55"/>
      <c r="H39" s="55"/>
      <c r="I39" s="55"/>
      <c r="J39" s="55"/>
      <c r="K39" s="56"/>
      <c r="L39" s="73">
        <f>SUM(L16:M38)</f>
        <v>0</v>
      </c>
      <c r="M39" s="56"/>
    </row>
    <row r="40" spans="2:15" ht="18" customHeight="1" x14ac:dyDescent="0.25">
      <c r="B40" s="54" t="s">
        <v>78</v>
      </c>
      <c r="C40" s="55"/>
      <c r="D40" s="55"/>
      <c r="E40" s="55"/>
      <c r="F40" s="55"/>
      <c r="G40" s="55"/>
      <c r="H40" s="55"/>
      <c r="I40" s="55"/>
      <c r="J40" s="55"/>
      <c r="K40" s="56"/>
      <c r="L40" s="73">
        <f>L39*0.29</f>
        <v>0</v>
      </c>
      <c r="M40" s="56"/>
    </row>
    <row r="41" spans="2:15" ht="18" customHeight="1" x14ac:dyDescent="0.25">
      <c r="B41" s="54" t="s">
        <v>77</v>
      </c>
      <c r="C41" s="55"/>
      <c r="D41" s="55"/>
      <c r="E41" s="55"/>
      <c r="F41" s="55"/>
      <c r="G41" s="55"/>
      <c r="H41" s="55"/>
      <c r="I41" s="55"/>
      <c r="J41" s="55"/>
      <c r="K41" s="56"/>
      <c r="L41" s="73">
        <f>L39+L40</f>
        <v>0</v>
      </c>
      <c r="M41" s="56"/>
    </row>
  </sheetData>
  <mergeCells count="49">
    <mergeCell ref="C24:K24"/>
    <mergeCell ref="L24:M24"/>
    <mergeCell ref="B40:K40"/>
    <mergeCell ref="L40:M40"/>
    <mergeCell ref="B41:K41"/>
    <mergeCell ref="L41:M41"/>
    <mergeCell ref="B38:K38"/>
    <mergeCell ref="L38:M38"/>
    <mergeCell ref="B33:M33"/>
    <mergeCell ref="C36:K36"/>
    <mergeCell ref="L36:M36"/>
    <mergeCell ref="B39:K39"/>
    <mergeCell ref="L39:M39"/>
    <mergeCell ref="C34:K34"/>
    <mergeCell ref="L34:M34"/>
    <mergeCell ref="B35:M35"/>
    <mergeCell ref="B10:M10"/>
    <mergeCell ref="B17:M17"/>
    <mergeCell ref="C18:K18"/>
    <mergeCell ref="L30:M30"/>
    <mergeCell ref="B23:M23"/>
    <mergeCell ref="C28:K28"/>
    <mergeCell ref="L28:M28"/>
    <mergeCell ref="C22:K22"/>
    <mergeCell ref="L22:M22"/>
    <mergeCell ref="L18:M18"/>
    <mergeCell ref="B19:M19"/>
    <mergeCell ref="C20:K20"/>
    <mergeCell ref="L20:M20"/>
    <mergeCell ref="B21:M21"/>
    <mergeCell ref="C26:K26"/>
    <mergeCell ref="L26:M26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C13:H13"/>
    <mergeCell ref="B31:M31"/>
    <mergeCell ref="C32:K32"/>
    <mergeCell ref="L32:M32"/>
    <mergeCell ref="B29:M29"/>
    <mergeCell ref="C30:K30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9:M29 B28:K28 B31:M31 B30:K30 B33:M33 B32 B35:M35 B34:K34 B37:M37 B36 D32:K32 B26 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16"/>
  <sheetViews>
    <sheetView view="pageBreakPreview" zoomScaleNormal="100" zoomScaleSheetLayoutView="100" workbookViewId="0">
      <selection activeCell="L98" sqref="L98:L101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3" style="3" customWidth="1"/>
    <col min="13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8" customHeight="1" x14ac:dyDescent="0.25">
      <c r="B9" s="18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39.950000000000003" customHeight="1" x14ac:dyDescent="0.25">
      <c r="B10" s="85" t="s">
        <v>160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75" customHeight="1" x14ac:dyDescent="0.25">
      <c r="N11" s="8"/>
      <c r="O11" s="8"/>
      <c r="P11" s="62"/>
      <c r="Q11" s="62"/>
      <c r="R11" s="8"/>
      <c r="S11" s="8"/>
      <c r="T11" s="8"/>
      <c r="U11" s="8"/>
      <c r="V11" s="8"/>
      <c r="W11" s="8"/>
    </row>
    <row r="12" spans="2:23" ht="18" customHeight="1" x14ac:dyDescent="0.25">
      <c r="B12" s="9" t="s">
        <v>4</v>
      </c>
      <c r="C12" s="86" t="s">
        <v>3</v>
      </c>
      <c r="D12" s="86"/>
      <c r="E12" s="86"/>
      <c r="F12" s="86"/>
      <c r="G12" s="86"/>
      <c r="H12" s="86"/>
      <c r="I12" s="86"/>
      <c r="J12" s="9" t="s">
        <v>2</v>
      </c>
      <c r="K12" s="10" t="s">
        <v>8</v>
      </c>
      <c r="L12" s="9" t="s">
        <v>5</v>
      </c>
      <c r="M12" s="9" t="s">
        <v>9</v>
      </c>
      <c r="N12" s="11"/>
      <c r="O12" s="11"/>
      <c r="P12" s="11"/>
      <c r="Q12" s="11"/>
      <c r="R12" s="7"/>
      <c r="S12" s="7"/>
      <c r="T12" s="7"/>
      <c r="U12" s="7"/>
      <c r="V12" s="7"/>
      <c r="W12" s="7"/>
    </row>
    <row r="13" spans="2:23" ht="18" customHeight="1" x14ac:dyDescent="0.25">
      <c r="B13" s="81" t="s">
        <v>33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21"/>
      <c r="O13" s="21"/>
      <c r="P13" s="21"/>
      <c r="Q13" s="21"/>
      <c r="R13" s="7"/>
      <c r="S13" s="7"/>
      <c r="T13" s="7"/>
      <c r="U13" s="7"/>
      <c r="V13" s="7"/>
      <c r="W13" s="7"/>
    </row>
    <row r="14" spans="2:23" ht="85.5" customHeight="1" x14ac:dyDescent="0.25">
      <c r="B14" s="32" t="s">
        <v>46</v>
      </c>
      <c r="C14" s="83" t="s">
        <v>47</v>
      </c>
      <c r="D14" s="83"/>
      <c r="E14" s="83"/>
      <c r="F14" s="83"/>
      <c r="G14" s="83"/>
      <c r="H14" s="83"/>
      <c r="I14" s="83"/>
      <c r="J14" s="32" t="s">
        <v>7</v>
      </c>
      <c r="K14" s="52">
        <v>1</v>
      </c>
      <c r="L14" s="34"/>
      <c r="M14" s="35">
        <f>K14*L14</f>
        <v>0</v>
      </c>
      <c r="N14" s="21"/>
      <c r="O14" s="21"/>
      <c r="P14" s="21"/>
      <c r="Q14" s="21"/>
      <c r="R14" s="7"/>
      <c r="S14" s="7"/>
      <c r="T14" s="7"/>
      <c r="U14" s="7"/>
      <c r="V14" s="7"/>
      <c r="W14" s="7"/>
    </row>
    <row r="15" spans="2:23" ht="18" customHeight="1" x14ac:dyDescent="0.25">
      <c r="B15" s="80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16">
        <f>SUM(M14:M14)</f>
        <v>0</v>
      </c>
      <c r="N15" s="21"/>
      <c r="O15" s="63"/>
      <c r="P15" s="63"/>
      <c r="Q15" s="21"/>
      <c r="R15" s="7"/>
      <c r="S15" s="7"/>
      <c r="T15" s="7"/>
      <c r="U15" s="7"/>
      <c r="V15" s="7"/>
      <c r="W15" s="7"/>
    </row>
    <row r="16" spans="2:23" ht="18" customHeight="1" x14ac:dyDescent="0.25">
      <c r="B16" s="81" t="s">
        <v>10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11"/>
      <c r="O16" s="11"/>
      <c r="P16" s="11"/>
      <c r="Q16" s="11"/>
      <c r="R16" s="7"/>
      <c r="S16" s="7"/>
      <c r="T16" s="7"/>
      <c r="U16" s="7"/>
      <c r="V16" s="7"/>
      <c r="W16" s="7"/>
    </row>
    <row r="17" spans="2:23" ht="86.25" customHeight="1" x14ac:dyDescent="0.25">
      <c r="B17" s="32" t="s">
        <v>23</v>
      </c>
      <c r="C17" s="83" t="s">
        <v>6</v>
      </c>
      <c r="D17" s="83"/>
      <c r="E17" s="83"/>
      <c r="F17" s="83"/>
      <c r="G17" s="83"/>
      <c r="H17" s="83"/>
      <c r="I17" s="83"/>
      <c r="J17" s="32" t="s">
        <v>7</v>
      </c>
      <c r="K17" s="52" t="s">
        <v>18</v>
      </c>
      <c r="L17" s="34"/>
      <c r="M17" s="35">
        <f>K17*L17</f>
        <v>0</v>
      </c>
      <c r="N17" s="11"/>
      <c r="O17" s="11"/>
      <c r="P17" s="11"/>
      <c r="Q17" s="11"/>
      <c r="R17" s="7"/>
      <c r="S17" s="7"/>
      <c r="T17" s="7"/>
      <c r="U17" s="7"/>
      <c r="V17" s="7"/>
      <c r="W17" s="7"/>
    </row>
    <row r="18" spans="2:23" ht="84.75" customHeight="1" x14ac:dyDescent="0.25">
      <c r="B18" s="32" t="s">
        <v>48</v>
      </c>
      <c r="C18" s="83" t="s">
        <v>49</v>
      </c>
      <c r="D18" s="83"/>
      <c r="E18" s="83"/>
      <c r="F18" s="83"/>
      <c r="G18" s="83"/>
      <c r="H18" s="83"/>
      <c r="I18" s="83"/>
      <c r="J18" s="32" t="s">
        <v>7</v>
      </c>
      <c r="K18" s="52" t="s">
        <v>18</v>
      </c>
      <c r="L18" s="34"/>
      <c r="M18" s="35">
        <f>K18*L18</f>
        <v>0</v>
      </c>
      <c r="N18" s="21"/>
      <c r="O18" s="21"/>
      <c r="P18" s="21"/>
      <c r="Q18" s="21"/>
      <c r="R18" s="7"/>
      <c r="S18" s="7"/>
      <c r="T18" s="7"/>
      <c r="U18" s="7"/>
      <c r="V18" s="7"/>
      <c r="W18" s="7"/>
    </row>
    <row r="19" spans="2:23" ht="69" customHeight="1" x14ac:dyDescent="0.25">
      <c r="B19" s="32" t="s">
        <v>50</v>
      </c>
      <c r="C19" s="83" t="s">
        <v>51</v>
      </c>
      <c r="D19" s="83"/>
      <c r="E19" s="83"/>
      <c r="F19" s="83"/>
      <c r="G19" s="83"/>
      <c r="H19" s="83"/>
      <c r="I19" s="83"/>
      <c r="J19" s="32" t="s">
        <v>2</v>
      </c>
      <c r="K19" s="52" t="s">
        <v>18</v>
      </c>
      <c r="L19" s="34"/>
      <c r="M19" s="35">
        <f t="shared" ref="M19:M21" si="0">K19*L19</f>
        <v>0</v>
      </c>
      <c r="N19" s="21"/>
      <c r="O19" s="21"/>
      <c r="P19" s="21"/>
      <c r="Q19" s="21"/>
      <c r="R19" s="7"/>
      <c r="S19" s="7"/>
      <c r="T19" s="7"/>
      <c r="U19" s="7"/>
      <c r="V19" s="7"/>
      <c r="W19" s="7"/>
    </row>
    <row r="20" spans="2:23" ht="56.25" customHeight="1" x14ac:dyDescent="0.25">
      <c r="B20" s="32" t="s">
        <v>52</v>
      </c>
      <c r="C20" s="83" t="s">
        <v>53</v>
      </c>
      <c r="D20" s="83"/>
      <c r="E20" s="83"/>
      <c r="F20" s="83"/>
      <c r="G20" s="83"/>
      <c r="H20" s="83"/>
      <c r="I20" s="83"/>
      <c r="J20" s="32" t="s">
        <v>2</v>
      </c>
      <c r="K20" s="52" t="s">
        <v>18</v>
      </c>
      <c r="L20" s="34"/>
      <c r="M20" s="35">
        <f t="shared" si="0"/>
        <v>0</v>
      </c>
      <c r="N20" s="21"/>
      <c r="O20" s="21"/>
      <c r="P20" s="21"/>
      <c r="Q20" s="21"/>
      <c r="R20" s="7"/>
      <c r="S20" s="7"/>
      <c r="T20" s="7"/>
      <c r="U20" s="7"/>
      <c r="V20" s="7"/>
      <c r="W20" s="7"/>
    </row>
    <row r="21" spans="2:23" ht="54" customHeight="1" x14ac:dyDescent="0.25">
      <c r="B21" s="32" t="s">
        <v>54</v>
      </c>
      <c r="C21" s="83" t="s">
        <v>55</v>
      </c>
      <c r="D21" s="83"/>
      <c r="E21" s="83"/>
      <c r="F21" s="83"/>
      <c r="G21" s="83"/>
      <c r="H21" s="83"/>
      <c r="I21" s="83"/>
      <c r="J21" s="32" t="s">
        <v>1</v>
      </c>
      <c r="K21" s="52" t="s">
        <v>56</v>
      </c>
      <c r="L21" s="34"/>
      <c r="M21" s="35">
        <f t="shared" si="0"/>
        <v>0</v>
      </c>
      <c r="N21" s="21"/>
      <c r="O21" s="21"/>
      <c r="P21" s="21"/>
      <c r="Q21" s="21"/>
      <c r="R21" s="7"/>
      <c r="S21" s="7"/>
      <c r="T21" s="7"/>
      <c r="U21" s="7"/>
      <c r="V21" s="7"/>
      <c r="W21" s="7"/>
    </row>
    <row r="22" spans="2:23" ht="18" customHeight="1" x14ac:dyDescent="0.25">
      <c r="B22" s="84" t="s">
        <v>16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36">
        <f>SUM(M17:M21)</f>
        <v>0</v>
      </c>
      <c r="N22" s="11"/>
      <c r="O22" s="63"/>
      <c r="P22" s="63"/>
      <c r="Q22" s="11"/>
      <c r="R22" s="7"/>
      <c r="S22" s="7"/>
      <c r="T22" s="7"/>
      <c r="U22" s="7"/>
      <c r="V22" s="7"/>
      <c r="W22" s="7"/>
    </row>
    <row r="23" spans="2:23" ht="18" customHeight="1" x14ac:dyDescent="0.25">
      <c r="B23" s="81" t="s">
        <v>37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21"/>
      <c r="O23" s="21"/>
      <c r="P23" s="21"/>
      <c r="Q23" s="21"/>
      <c r="R23" s="7"/>
      <c r="S23" s="7"/>
      <c r="T23" s="7"/>
      <c r="U23" s="7"/>
      <c r="V23" s="7"/>
      <c r="W23" s="7"/>
    </row>
    <row r="24" spans="2:23" ht="41.25" customHeight="1" x14ac:dyDescent="0.25">
      <c r="B24" s="32" t="s">
        <v>68</v>
      </c>
      <c r="C24" s="83" t="s">
        <v>69</v>
      </c>
      <c r="D24" s="83"/>
      <c r="E24" s="83"/>
      <c r="F24" s="83"/>
      <c r="G24" s="83"/>
      <c r="H24" s="83"/>
      <c r="I24" s="83"/>
      <c r="J24" s="32" t="s">
        <v>70</v>
      </c>
      <c r="K24" s="52">
        <f>2*60</f>
        <v>120</v>
      </c>
      <c r="L24" s="34"/>
      <c r="M24" s="35">
        <f t="shared" ref="M24:M28" si="1">K24*L24</f>
        <v>0</v>
      </c>
      <c r="N24" s="21"/>
      <c r="O24" s="21"/>
      <c r="P24" s="21"/>
      <c r="Q24" s="21"/>
      <c r="R24" s="7"/>
      <c r="S24" s="7"/>
      <c r="T24" s="7"/>
      <c r="U24" s="7"/>
      <c r="V24" s="7"/>
      <c r="W24" s="7"/>
    </row>
    <row r="25" spans="2:23" ht="39.75" customHeight="1" x14ac:dyDescent="0.25">
      <c r="B25" s="32" t="s">
        <v>71</v>
      </c>
      <c r="C25" s="83" t="s">
        <v>72</v>
      </c>
      <c r="D25" s="83"/>
      <c r="E25" s="83"/>
      <c r="F25" s="83"/>
      <c r="G25" s="83"/>
      <c r="H25" s="83"/>
      <c r="I25" s="83"/>
      <c r="J25" s="32" t="s">
        <v>2</v>
      </c>
      <c r="K25" s="52" t="s">
        <v>19</v>
      </c>
      <c r="L25" s="34"/>
      <c r="M25" s="35">
        <f t="shared" si="1"/>
        <v>0</v>
      </c>
      <c r="N25" s="21"/>
      <c r="O25" s="21"/>
      <c r="P25" s="21"/>
      <c r="Q25" s="21"/>
      <c r="R25" s="7"/>
      <c r="S25" s="7"/>
      <c r="T25" s="7"/>
      <c r="U25" s="7"/>
      <c r="V25" s="7"/>
      <c r="W25" s="7"/>
    </row>
    <row r="26" spans="2:23" ht="54.75" customHeight="1" x14ac:dyDescent="0.25">
      <c r="B26" s="32" t="s">
        <v>96</v>
      </c>
      <c r="C26" s="83" t="s">
        <v>97</v>
      </c>
      <c r="D26" s="83"/>
      <c r="E26" s="83"/>
      <c r="F26" s="83"/>
      <c r="G26" s="83"/>
      <c r="H26" s="83"/>
      <c r="I26" s="83"/>
      <c r="J26" s="32" t="s">
        <v>98</v>
      </c>
      <c r="K26" s="52">
        <f>60*60</f>
        <v>3600</v>
      </c>
      <c r="L26" s="34"/>
      <c r="M26" s="35">
        <f t="shared" si="1"/>
        <v>0</v>
      </c>
      <c r="N26" s="31"/>
      <c r="O26" s="31"/>
      <c r="P26" s="31"/>
      <c r="Q26" s="31"/>
      <c r="R26" s="7"/>
      <c r="S26" s="7"/>
      <c r="T26" s="7"/>
      <c r="U26" s="7"/>
      <c r="V26" s="7"/>
      <c r="W26" s="7"/>
    </row>
    <row r="27" spans="2:23" ht="80.25" customHeight="1" x14ac:dyDescent="0.25">
      <c r="B27" s="32" t="s">
        <v>99</v>
      </c>
      <c r="C27" s="83" t="s">
        <v>100</v>
      </c>
      <c r="D27" s="83"/>
      <c r="E27" s="83"/>
      <c r="F27" s="83"/>
      <c r="G27" s="83"/>
      <c r="H27" s="83"/>
      <c r="I27" s="83"/>
      <c r="J27" s="32" t="s">
        <v>2</v>
      </c>
      <c r="K27" s="52">
        <v>3</v>
      </c>
      <c r="L27" s="41"/>
      <c r="M27" s="35">
        <f t="shared" si="1"/>
        <v>0</v>
      </c>
      <c r="N27" s="31"/>
      <c r="O27" s="31"/>
      <c r="P27" s="31"/>
      <c r="Q27" s="31"/>
      <c r="R27" s="7"/>
      <c r="S27" s="7"/>
      <c r="T27" s="7"/>
      <c r="U27" s="7"/>
      <c r="V27" s="7"/>
      <c r="W27" s="7"/>
    </row>
    <row r="28" spans="2:23" ht="80.25" customHeight="1" x14ac:dyDescent="0.25">
      <c r="B28" s="32" t="s">
        <v>106</v>
      </c>
      <c r="C28" s="83" t="s">
        <v>107</v>
      </c>
      <c r="D28" s="83"/>
      <c r="E28" s="83"/>
      <c r="F28" s="83"/>
      <c r="G28" s="83"/>
      <c r="H28" s="83"/>
      <c r="I28" s="83"/>
      <c r="J28" s="32" t="s">
        <v>108</v>
      </c>
      <c r="K28" s="52">
        <f>15*1.8</f>
        <v>27</v>
      </c>
      <c r="L28" s="41"/>
      <c r="M28" s="35">
        <f t="shared" si="1"/>
        <v>0</v>
      </c>
      <c r="N28" s="31"/>
      <c r="O28" s="31"/>
      <c r="P28" s="31"/>
      <c r="Q28" s="31"/>
      <c r="R28" s="7"/>
      <c r="S28" s="7"/>
      <c r="T28" s="7"/>
      <c r="U28" s="7"/>
      <c r="V28" s="7"/>
      <c r="W28" s="7"/>
    </row>
    <row r="29" spans="2:23" ht="32.25" customHeight="1" x14ac:dyDescent="0.25">
      <c r="B29" s="32" t="s">
        <v>103</v>
      </c>
      <c r="C29" s="83" t="s">
        <v>104</v>
      </c>
      <c r="D29" s="83"/>
      <c r="E29" s="83"/>
      <c r="F29" s="83"/>
      <c r="G29" s="83"/>
      <c r="H29" s="83"/>
      <c r="I29" s="83"/>
      <c r="J29" s="32" t="s">
        <v>105</v>
      </c>
      <c r="K29" s="52">
        <f>K28*60</f>
        <v>1620</v>
      </c>
      <c r="L29" s="41"/>
      <c r="M29" s="35">
        <f>K29*L29</f>
        <v>0</v>
      </c>
      <c r="N29" s="31"/>
      <c r="O29" s="31"/>
      <c r="P29" s="31"/>
      <c r="Q29" s="31"/>
      <c r="R29" s="7"/>
      <c r="S29" s="7"/>
      <c r="T29" s="7"/>
      <c r="U29" s="7"/>
      <c r="V29" s="7"/>
      <c r="W29" s="7"/>
    </row>
    <row r="30" spans="2:23" ht="18" customHeight="1" x14ac:dyDescent="0.25">
      <c r="B30" s="80" t="s">
        <v>16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16">
        <f>SUM(M24:M29)</f>
        <v>0</v>
      </c>
      <c r="N30" s="21"/>
      <c r="O30" s="21"/>
      <c r="P30" s="21"/>
      <c r="Q30" s="21"/>
      <c r="R30" s="7"/>
      <c r="S30" s="7"/>
      <c r="T30" s="7"/>
      <c r="U30" s="7"/>
      <c r="V30" s="7"/>
      <c r="W30" s="7"/>
    </row>
    <row r="31" spans="2:23" ht="18" customHeight="1" x14ac:dyDescent="0.25">
      <c r="B31" s="81" t="s">
        <v>11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11"/>
      <c r="O31" s="63"/>
      <c r="P31" s="63"/>
      <c r="Q31" s="11"/>
      <c r="R31" s="7"/>
      <c r="S31" s="7"/>
      <c r="T31" s="7"/>
      <c r="U31" s="7"/>
      <c r="V31" s="7"/>
      <c r="W31" s="7"/>
    </row>
    <row r="32" spans="2:23" ht="18" customHeight="1" x14ac:dyDescent="0.25">
      <c r="B32" s="32" t="s">
        <v>101</v>
      </c>
      <c r="C32" s="83" t="s">
        <v>102</v>
      </c>
      <c r="D32" s="83"/>
      <c r="E32" s="83"/>
      <c r="F32" s="83"/>
      <c r="G32" s="83"/>
      <c r="H32" s="83"/>
      <c r="I32" s="83"/>
      <c r="J32" s="32" t="s">
        <v>79</v>
      </c>
      <c r="K32" s="52">
        <f>K28*2</f>
        <v>54</v>
      </c>
      <c r="L32" s="34"/>
      <c r="M32" s="35">
        <f t="shared" ref="M32:M38" si="2">K32*L32</f>
        <v>0</v>
      </c>
      <c r="N32" s="37"/>
      <c r="O32" s="37"/>
      <c r="P32" s="37"/>
      <c r="Q32" s="37"/>
      <c r="R32" s="7"/>
      <c r="S32" s="7"/>
      <c r="T32" s="7"/>
      <c r="U32" s="7"/>
      <c r="V32" s="7"/>
      <c r="W32" s="7"/>
    </row>
    <row r="33" spans="2:16" ht="37.5" customHeight="1" x14ac:dyDescent="0.25">
      <c r="B33" s="32" t="s">
        <v>173</v>
      </c>
      <c r="C33" s="83" t="s">
        <v>174</v>
      </c>
      <c r="D33" s="83"/>
      <c r="E33" s="83"/>
      <c r="F33" s="83"/>
      <c r="G33" s="83"/>
      <c r="H33" s="83"/>
      <c r="I33" s="83"/>
      <c r="J33" s="32" t="s">
        <v>1</v>
      </c>
      <c r="K33" s="41">
        <v>2.5</v>
      </c>
      <c r="L33" s="34"/>
      <c r="M33" s="35">
        <f t="shared" si="2"/>
        <v>0</v>
      </c>
    </row>
    <row r="34" spans="2:16" ht="50.25" customHeight="1" x14ac:dyDescent="0.25">
      <c r="B34" s="32" t="s">
        <v>85</v>
      </c>
      <c r="C34" s="83" t="s">
        <v>86</v>
      </c>
      <c r="D34" s="83"/>
      <c r="E34" s="83"/>
      <c r="F34" s="83"/>
      <c r="G34" s="83"/>
      <c r="H34" s="83"/>
      <c r="I34" s="83"/>
      <c r="J34" s="32" t="s">
        <v>1</v>
      </c>
      <c r="K34" s="39">
        <v>59.18</v>
      </c>
      <c r="L34" s="34"/>
      <c r="M34" s="35">
        <f t="shared" si="2"/>
        <v>0</v>
      </c>
      <c r="O34" s="28"/>
    </row>
    <row r="35" spans="2:16" ht="51.75" customHeight="1" x14ac:dyDescent="0.25">
      <c r="B35" s="32" t="s">
        <v>24</v>
      </c>
      <c r="C35" s="83" t="s">
        <v>0</v>
      </c>
      <c r="D35" s="83"/>
      <c r="E35" s="83"/>
      <c r="F35" s="83"/>
      <c r="G35" s="83"/>
      <c r="H35" s="83"/>
      <c r="I35" s="83"/>
      <c r="J35" s="32" t="s">
        <v>1</v>
      </c>
      <c r="K35" s="39">
        <v>59.18</v>
      </c>
      <c r="L35" s="34"/>
      <c r="M35" s="35">
        <f t="shared" si="2"/>
        <v>0</v>
      </c>
      <c r="P35" s="53"/>
    </row>
    <row r="36" spans="2:16" ht="41.25" customHeight="1" x14ac:dyDescent="0.25">
      <c r="B36" s="32" t="s">
        <v>195</v>
      </c>
      <c r="C36" s="83" t="s">
        <v>196</v>
      </c>
      <c r="D36" s="83" t="s">
        <v>1</v>
      </c>
      <c r="E36" s="83"/>
      <c r="F36" s="83"/>
      <c r="G36" s="83"/>
      <c r="H36" s="83"/>
      <c r="I36" s="83"/>
      <c r="J36" s="32" t="s">
        <v>1</v>
      </c>
      <c r="K36" s="39">
        <f>59.18*0.3</f>
        <v>17.753999999999998</v>
      </c>
      <c r="L36" s="34"/>
      <c r="M36" s="35">
        <f t="shared" si="2"/>
        <v>0</v>
      </c>
      <c r="P36" s="53"/>
    </row>
    <row r="37" spans="2:16" ht="56.25" customHeight="1" x14ac:dyDescent="0.25">
      <c r="B37" s="32" t="s">
        <v>183</v>
      </c>
      <c r="C37" s="83" t="s">
        <v>184</v>
      </c>
      <c r="D37" s="83"/>
      <c r="E37" s="83"/>
      <c r="F37" s="83"/>
      <c r="G37" s="83"/>
      <c r="H37" s="83"/>
      <c r="I37" s="83"/>
      <c r="J37" s="32" t="s">
        <v>1</v>
      </c>
      <c r="K37" s="39">
        <f>K36</f>
        <v>17.753999999999998</v>
      </c>
      <c r="L37" s="34"/>
      <c r="M37" s="35">
        <f t="shared" si="2"/>
        <v>0</v>
      </c>
      <c r="P37" s="53"/>
    </row>
    <row r="38" spans="2:16" ht="42" customHeight="1" x14ac:dyDescent="0.25">
      <c r="B38" s="32" t="s">
        <v>181</v>
      </c>
      <c r="C38" s="83" t="s">
        <v>182</v>
      </c>
      <c r="D38" s="83" t="s">
        <v>1</v>
      </c>
      <c r="E38" s="83"/>
      <c r="F38" s="83"/>
      <c r="G38" s="83"/>
      <c r="H38" s="83"/>
      <c r="I38" s="83"/>
      <c r="J38" s="32" t="s">
        <v>1</v>
      </c>
      <c r="K38" s="39">
        <f>K36</f>
        <v>17.753999999999998</v>
      </c>
      <c r="L38" s="34"/>
      <c r="M38" s="35">
        <f t="shared" si="2"/>
        <v>0</v>
      </c>
    </row>
    <row r="39" spans="2:16" ht="83.25" customHeight="1" x14ac:dyDescent="0.25">
      <c r="B39" s="32" t="s">
        <v>87</v>
      </c>
      <c r="C39" s="83" t="s">
        <v>88</v>
      </c>
      <c r="D39" s="83"/>
      <c r="E39" s="83"/>
      <c r="F39" s="83"/>
      <c r="G39" s="83"/>
      <c r="H39" s="83"/>
      <c r="I39" s="83"/>
      <c r="J39" s="32" t="s">
        <v>89</v>
      </c>
      <c r="K39" s="39">
        <v>60</v>
      </c>
      <c r="L39" s="34"/>
      <c r="M39" s="35">
        <f t="shared" ref="M39:M40" si="3">K39*L39</f>
        <v>0</v>
      </c>
    </row>
    <row r="40" spans="2:16" ht="58.5" customHeight="1" x14ac:dyDescent="0.25">
      <c r="B40" s="32" t="s">
        <v>90</v>
      </c>
      <c r="C40" s="83" t="s">
        <v>91</v>
      </c>
      <c r="D40" s="83"/>
      <c r="E40" s="83"/>
      <c r="F40" s="83"/>
      <c r="G40" s="83"/>
      <c r="H40" s="83"/>
      <c r="I40" s="83"/>
      <c r="J40" s="32" t="s">
        <v>1</v>
      </c>
      <c r="K40" s="39">
        <v>30</v>
      </c>
      <c r="L40" s="34"/>
      <c r="M40" s="35">
        <f t="shared" si="3"/>
        <v>0</v>
      </c>
    </row>
    <row r="41" spans="2:16" ht="36" customHeight="1" x14ac:dyDescent="0.25">
      <c r="B41" s="32" t="s">
        <v>92</v>
      </c>
      <c r="C41" s="83" t="s">
        <v>93</v>
      </c>
      <c r="D41" s="83"/>
      <c r="E41" s="83"/>
      <c r="F41" s="83"/>
      <c r="G41" s="83"/>
      <c r="H41" s="83"/>
      <c r="I41" s="83"/>
      <c r="J41" s="32" t="s">
        <v>1</v>
      </c>
      <c r="K41" s="39">
        <v>960</v>
      </c>
      <c r="L41" s="34"/>
      <c r="M41" s="35">
        <f>K41*L41</f>
        <v>0</v>
      </c>
    </row>
    <row r="42" spans="2:16" ht="36.75" customHeight="1" x14ac:dyDescent="0.25">
      <c r="B42" s="32" t="s">
        <v>94</v>
      </c>
      <c r="C42" s="83" t="s">
        <v>95</v>
      </c>
      <c r="D42" s="83" t="s">
        <v>1</v>
      </c>
      <c r="E42" s="83"/>
      <c r="F42" s="83"/>
      <c r="G42" s="83"/>
      <c r="H42" s="83"/>
      <c r="I42" s="83"/>
      <c r="J42" s="32" t="s">
        <v>1</v>
      </c>
      <c r="K42" s="39">
        <f>K39*2</f>
        <v>120</v>
      </c>
      <c r="L42" s="34"/>
      <c r="M42" s="35">
        <f t="shared" ref="M42" si="4">K42*L42</f>
        <v>0</v>
      </c>
    </row>
    <row r="43" spans="2:16" ht="54" customHeight="1" x14ac:dyDescent="0.25">
      <c r="B43" s="12" t="s">
        <v>60</v>
      </c>
      <c r="C43" s="79" t="s">
        <v>61</v>
      </c>
      <c r="D43" s="79"/>
      <c r="E43" s="79"/>
      <c r="F43" s="79"/>
      <c r="G43" s="79"/>
      <c r="H43" s="79"/>
      <c r="I43" s="79"/>
      <c r="J43" s="12" t="s">
        <v>2</v>
      </c>
      <c r="K43" s="39">
        <f>22*5</f>
        <v>110</v>
      </c>
      <c r="L43" s="14"/>
      <c r="M43" s="15">
        <f>K43*L43</f>
        <v>0</v>
      </c>
    </row>
    <row r="44" spans="2:16" ht="42.75" customHeight="1" x14ac:dyDescent="0.25">
      <c r="B44" s="12" t="s">
        <v>62</v>
      </c>
      <c r="C44" s="79" t="s">
        <v>63</v>
      </c>
      <c r="D44" s="79"/>
      <c r="E44" s="79"/>
      <c r="F44" s="79"/>
      <c r="G44" s="79"/>
      <c r="H44" s="79"/>
      <c r="I44" s="79"/>
      <c r="J44" s="12" t="s">
        <v>2</v>
      </c>
      <c r="K44" s="39">
        <f>K43</f>
        <v>110</v>
      </c>
      <c r="L44" s="14"/>
      <c r="M44" s="15">
        <f t="shared" ref="M44:M50" si="5">K44*L44</f>
        <v>0</v>
      </c>
      <c r="P44" s="6"/>
    </row>
    <row r="45" spans="2:16" ht="27" customHeight="1" x14ac:dyDescent="0.25">
      <c r="B45" s="12" t="s">
        <v>66</v>
      </c>
      <c r="C45" s="79" t="s">
        <v>67</v>
      </c>
      <c r="D45" s="79"/>
      <c r="E45" s="79"/>
      <c r="F45" s="79"/>
      <c r="G45" s="79"/>
      <c r="H45" s="79"/>
      <c r="I45" s="79"/>
      <c r="J45" s="12" t="s">
        <v>2</v>
      </c>
      <c r="K45" s="39">
        <f>K43*2</f>
        <v>220</v>
      </c>
      <c r="L45" s="14"/>
      <c r="M45" s="15">
        <f t="shared" si="5"/>
        <v>0</v>
      </c>
      <c r="P45" s="6"/>
    </row>
    <row r="46" spans="2:16" ht="98.25" customHeight="1" x14ac:dyDescent="0.25">
      <c r="B46" s="12" t="s">
        <v>57</v>
      </c>
      <c r="C46" s="79" t="s">
        <v>58</v>
      </c>
      <c r="D46" s="79"/>
      <c r="E46" s="79"/>
      <c r="F46" s="79"/>
      <c r="G46" s="79"/>
      <c r="H46" s="79"/>
      <c r="I46" s="79"/>
      <c r="J46" s="12" t="s">
        <v>59</v>
      </c>
      <c r="K46" s="39">
        <v>56.14</v>
      </c>
      <c r="L46" s="14"/>
      <c r="M46" s="15">
        <f t="shared" si="5"/>
        <v>0</v>
      </c>
      <c r="P46" s="6"/>
    </row>
    <row r="47" spans="2:16" ht="33.950000000000003" customHeight="1" x14ac:dyDescent="0.25">
      <c r="B47" s="12" t="s">
        <v>64</v>
      </c>
      <c r="C47" s="79" t="s">
        <v>65</v>
      </c>
      <c r="D47" s="79"/>
      <c r="E47" s="79"/>
      <c r="F47" s="79"/>
      <c r="G47" s="79"/>
      <c r="H47" s="79"/>
      <c r="I47" s="79"/>
      <c r="J47" s="12" t="s">
        <v>21</v>
      </c>
      <c r="K47" s="39" t="s">
        <v>18</v>
      </c>
      <c r="L47" s="14"/>
      <c r="M47" s="15">
        <f t="shared" si="5"/>
        <v>0</v>
      </c>
      <c r="O47" s="6"/>
    </row>
    <row r="48" spans="2:16" ht="31.5" customHeight="1" x14ac:dyDescent="0.25">
      <c r="B48" s="12" t="s">
        <v>83</v>
      </c>
      <c r="C48" s="79" t="s">
        <v>84</v>
      </c>
      <c r="D48" s="79" t="s">
        <v>21</v>
      </c>
      <c r="E48" s="79"/>
      <c r="F48" s="79"/>
      <c r="G48" s="79"/>
      <c r="H48" s="79"/>
      <c r="I48" s="79"/>
      <c r="J48" s="12" t="s">
        <v>21</v>
      </c>
      <c r="K48" s="39" t="s">
        <v>18</v>
      </c>
      <c r="L48" s="14"/>
      <c r="M48" s="15">
        <f t="shared" si="5"/>
        <v>0</v>
      </c>
      <c r="O48" s="42"/>
    </row>
    <row r="49" spans="2:15" ht="27" customHeight="1" x14ac:dyDescent="0.25">
      <c r="B49" s="12" t="s">
        <v>171</v>
      </c>
      <c r="C49" s="79" t="s">
        <v>172</v>
      </c>
      <c r="D49" s="79"/>
      <c r="E49" s="79"/>
      <c r="F49" s="79"/>
      <c r="G49" s="79"/>
      <c r="H49" s="79"/>
      <c r="I49" s="79"/>
      <c r="J49" s="12" t="s">
        <v>21</v>
      </c>
      <c r="K49" s="39" t="s">
        <v>18</v>
      </c>
      <c r="L49" s="14"/>
      <c r="M49" s="15">
        <f t="shared" si="5"/>
        <v>0</v>
      </c>
      <c r="O49" s="42"/>
    </row>
    <row r="50" spans="2:15" ht="27" customHeight="1" x14ac:dyDescent="0.25">
      <c r="B50" s="12" t="s">
        <v>169</v>
      </c>
      <c r="C50" s="79" t="s">
        <v>170</v>
      </c>
      <c r="D50" s="79"/>
      <c r="E50" s="79"/>
      <c r="F50" s="79"/>
      <c r="G50" s="79"/>
      <c r="H50" s="79"/>
      <c r="I50" s="79"/>
      <c r="J50" s="12" t="s">
        <v>21</v>
      </c>
      <c r="K50" s="39" t="s">
        <v>19</v>
      </c>
      <c r="L50" s="14"/>
      <c r="M50" s="15">
        <f t="shared" si="5"/>
        <v>0</v>
      </c>
      <c r="O50" s="42"/>
    </row>
    <row r="51" spans="2:15" ht="18" customHeight="1" x14ac:dyDescent="0.25">
      <c r="B51" s="80" t="s">
        <v>16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16">
        <f>SUM(M32:M50)</f>
        <v>0</v>
      </c>
      <c r="O51" s="6"/>
    </row>
    <row r="52" spans="2:15" ht="18" customHeight="1" x14ac:dyDescent="0.25">
      <c r="B52" s="81" t="s">
        <v>185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O52" s="6"/>
    </row>
    <row r="53" spans="2:15" ht="49.5" customHeight="1" x14ac:dyDescent="0.25">
      <c r="B53" s="12" t="s">
        <v>186</v>
      </c>
      <c r="C53" s="79" t="s">
        <v>187</v>
      </c>
      <c r="D53" s="79"/>
      <c r="E53" s="79"/>
      <c r="F53" s="79"/>
      <c r="G53" s="79"/>
      <c r="H53" s="79"/>
      <c r="I53" s="79"/>
      <c r="J53" s="12" t="s">
        <v>188</v>
      </c>
      <c r="K53" s="39">
        <v>20</v>
      </c>
      <c r="L53" s="14"/>
      <c r="M53" s="15">
        <f>K53*L53</f>
        <v>0</v>
      </c>
      <c r="O53" s="6"/>
    </row>
    <row r="54" spans="2:15" ht="51.75" customHeight="1" x14ac:dyDescent="0.25">
      <c r="B54" s="12" t="s">
        <v>189</v>
      </c>
      <c r="C54" s="79" t="s">
        <v>190</v>
      </c>
      <c r="D54" s="79"/>
      <c r="E54" s="79"/>
      <c r="F54" s="79"/>
      <c r="G54" s="79"/>
      <c r="H54" s="79"/>
      <c r="I54" s="79"/>
      <c r="J54" s="12" t="s">
        <v>1</v>
      </c>
      <c r="K54" s="33" t="s">
        <v>201</v>
      </c>
      <c r="L54" s="14"/>
      <c r="M54" s="15">
        <f>K54*L54</f>
        <v>0</v>
      </c>
      <c r="O54" s="6"/>
    </row>
    <row r="55" spans="2:15" ht="54" customHeight="1" x14ac:dyDescent="0.25">
      <c r="B55" s="12" t="s">
        <v>191</v>
      </c>
      <c r="C55" s="79" t="s">
        <v>192</v>
      </c>
      <c r="D55" s="79"/>
      <c r="E55" s="79"/>
      <c r="F55" s="79"/>
      <c r="G55" s="79"/>
      <c r="H55" s="79"/>
      <c r="I55" s="79"/>
      <c r="J55" s="12" t="s">
        <v>1</v>
      </c>
      <c r="K55" s="33" t="s">
        <v>201</v>
      </c>
      <c r="L55" s="14"/>
      <c r="M55" s="15">
        <f>K55*L55</f>
        <v>0</v>
      </c>
      <c r="O55" s="6"/>
    </row>
    <row r="56" spans="2:15" ht="54.75" customHeight="1" x14ac:dyDescent="0.25">
      <c r="B56" s="12" t="s">
        <v>193</v>
      </c>
      <c r="C56" s="79" t="s">
        <v>194</v>
      </c>
      <c r="D56" s="79"/>
      <c r="E56" s="79"/>
      <c r="F56" s="79"/>
      <c r="G56" s="79"/>
      <c r="H56" s="79"/>
      <c r="I56" s="79"/>
      <c r="J56" s="12" t="s">
        <v>79</v>
      </c>
      <c r="K56" s="41">
        <f>18*0.03</f>
        <v>0.54</v>
      </c>
      <c r="L56" s="14"/>
      <c r="M56" s="15">
        <f>K56*L56</f>
        <v>0</v>
      </c>
      <c r="O56" s="6"/>
    </row>
    <row r="57" spans="2:15" ht="18" customHeight="1" x14ac:dyDescent="0.25">
      <c r="B57" s="80" t="s">
        <v>16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16">
        <f>SUM(M53:M56)</f>
        <v>0</v>
      </c>
      <c r="O57" s="6"/>
    </row>
    <row r="58" spans="2:15" ht="18" customHeight="1" x14ac:dyDescent="0.25">
      <c r="B58" s="81" t="s">
        <v>154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O58" s="6"/>
    </row>
    <row r="59" spans="2:15" ht="83.25" customHeight="1" x14ac:dyDescent="0.25">
      <c r="B59" s="12" t="s">
        <v>155</v>
      </c>
      <c r="C59" s="79" t="s">
        <v>156</v>
      </c>
      <c r="D59" s="79"/>
      <c r="E59" s="79"/>
      <c r="F59" s="79"/>
      <c r="G59" s="79"/>
      <c r="H59" s="79"/>
      <c r="I59" s="79"/>
      <c r="J59" s="12" t="s">
        <v>1</v>
      </c>
      <c r="K59" s="41">
        <f>2*2.23</f>
        <v>4.46</v>
      </c>
      <c r="L59" s="14"/>
      <c r="M59" s="15">
        <f>K59*L59</f>
        <v>0</v>
      </c>
      <c r="O59" s="6"/>
    </row>
    <row r="60" spans="2:15" ht="18" customHeight="1" x14ac:dyDescent="0.25">
      <c r="B60" s="80" t="s">
        <v>16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6">
        <f>M59</f>
        <v>0</v>
      </c>
      <c r="O60" s="6"/>
    </row>
    <row r="61" spans="2:15" ht="18" customHeight="1" x14ac:dyDescent="0.25">
      <c r="B61" s="81" t="s">
        <v>12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2:15" ht="51" customHeight="1" x14ac:dyDescent="0.25">
      <c r="B62" s="12" t="s">
        <v>45</v>
      </c>
      <c r="C62" s="79" t="s">
        <v>76</v>
      </c>
      <c r="D62" s="79"/>
      <c r="E62" s="79"/>
      <c r="F62" s="79"/>
      <c r="G62" s="79"/>
      <c r="H62" s="79"/>
      <c r="I62" s="79"/>
      <c r="J62" s="12" t="s">
        <v>1</v>
      </c>
      <c r="K62" s="40">
        <v>59.18</v>
      </c>
      <c r="L62" s="14"/>
      <c r="M62" s="15">
        <f t="shared" ref="M62:M65" si="6">K62*L62</f>
        <v>0</v>
      </c>
    </row>
    <row r="63" spans="2:15" ht="65.25" customHeight="1" x14ac:dyDescent="0.25">
      <c r="B63" s="12" t="s">
        <v>131</v>
      </c>
      <c r="C63" s="79" t="s">
        <v>132</v>
      </c>
      <c r="D63" s="79"/>
      <c r="E63" s="79"/>
      <c r="F63" s="79"/>
      <c r="G63" s="79"/>
      <c r="H63" s="79"/>
      <c r="I63" s="79"/>
      <c r="J63" s="12" t="s">
        <v>1</v>
      </c>
      <c r="K63" s="30">
        <v>66.900000000000006</v>
      </c>
      <c r="L63" s="14"/>
      <c r="M63" s="15">
        <f t="shared" si="6"/>
        <v>0</v>
      </c>
    </row>
    <row r="64" spans="2:15" ht="81.75" customHeight="1" x14ac:dyDescent="0.25">
      <c r="B64" s="12" t="s">
        <v>143</v>
      </c>
      <c r="C64" s="79" t="s">
        <v>144</v>
      </c>
      <c r="D64" s="79"/>
      <c r="E64" s="79"/>
      <c r="F64" s="79"/>
      <c r="G64" s="79"/>
      <c r="H64" s="79"/>
      <c r="I64" s="79"/>
      <c r="J64" s="12" t="s">
        <v>1</v>
      </c>
      <c r="K64" s="30">
        <v>66.900000000000006</v>
      </c>
      <c r="L64" s="14"/>
      <c r="M64" s="15">
        <f t="shared" si="6"/>
        <v>0</v>
      </c>
    </row>
    <row r="65" spans="2:18" ht="67.5" customHeight="1" x14ac:dyDescent="0.25">
      <c r="B65" s="12" t="s">
        <v>121</v>
      </c>
      <c r="C65" s="79" t="s">
        <v>122</v>
      </c>
      <c r="D65" s="79"/>
      <c r="E65" s="79"/>
      <c r="F65" s="79"/>
      <c r="G65" s="79"/>
      <c r="H65" s="79"/>
      <c r="I65" s="79"/>
      <c r="J65" s="12" t="s">
        <v>20</v>
      </c>
      <c r="K65" s="30">
        <v>1</v>
      </c>
      <c r="L65" s="14"/>
      <c r="M65" s="15">
        <f t="shared" si="6"/>
        <v>0</v>
      </c>
      <c r="N65" s="1"/>
      <c r="O65" s="1"/>
    </row>
    <row r="66" spans="2:18" ht="82.5" customHeight="1" x14ac:dyDescent="0.25">
      <c r="B66" s="12" t="s">
        <v>80</v>
      </c>
      <c r="C66" s="79" t="s">
        <v>81</v>
      </c>
      <c r="D66" s="79"/>
      <c r="E66" s="79"/>
      <c r="F66" s="79"/>
      <c r="G66" s="79"/>
      <c r="H66" s="79"/>
      <c r="I66" s="79"/>
      <c r="J66" s="12" t="s">
        <v>1</v>
      </c>
      <c r="K66" s="30">
        <v>59.18</v>
      </c>
      <c r="L66" s="14"/>
      <c r="M66" s="15">
        <f t="shared" ref="M66:M68" si="7">K66*L66</f>
        <v>0</v>
      </c>
      <c r="N66" s="1"/>
      <c r="O66" s="1"/>
      <c r="P66" s="1"/>
      <c r="Q66" s="1"/>
    </row>
    <row r="67" spans="2:18" ht="38.25" customHeight="1" x14ac:dyDescent="0.25">
      <c r="B67" s="12" t="s">
        <v>115</v>
      </c>
      <c r="C67" s="79" t="s">
        <v>116</v>
      </c>
      <c r="D67" s="79"/>
      <c r="E67" s="79"/>
      <c r="F67" s="79"/>
      <c r="G67" s="79"/>
      <c r="H67" s="79"/>
      <c r="I67" s="79"/>
      <c r="J67" s="12" t="s">
        <v>20</v>
      </c>
      <c r="K67" s="30">
        <v>30</v>
      </c>
      <c r="L67" s="14"/>
      <c r="M67" s="15">
        <f t="shared" si="7"/>
        <v>0</v>
      </c>
      <c r="N67" s="1"/>
      <c r="O67" s="1"/>
      <c r="P67" s="1"/>
    </row>
    <row r="68" spans="2:18" ht="79.5" customHeight="1" x14ac:dyDescent="0.25">
      <c r="B68" s="12" t="s">
        <v>141</v>
      </c>
      <c r="C68" s="79" t="s">
        <v>142</v>
      </c>
      <c r="D68" s="79"/>
      <c r="E68" s="79"/>
      <c r="F68" s="79"/>
      <c r="G68" s="79"/>
      <c r="H68" s="79"/>
      <c r="I68" s="79"/>
      <c r="J68" s="12" t="s">
        <v>1</v>
      </c>
      <c r="K68" s="30">
        <f>30*0.15</f>
        <v>4.5</v>
      </c>
      <c r="L68" s="14"/>
      <c r="M68" s="15">
        <f t="shared" si="7"/>
        <v>0</v>
      </c>
      <c r="N68" s="1"/>
      <c r="O68" s="1"/>
      <c r="P68" s="1"/>
    </row>
    <row r="69" spans="2:18" ht="82.5" customHeight="1" x14ac:dyDescent="0.25">
      <c r="B69" s="12" t="s">
        <v>133</v>
      </c>
      <c r="C69" s="79" t="s">
        <v>134</v>
      </c>
      <c r="D69" s="79"/>
      <c r="E69" s="79"/>
      <c r="F69" s="79"/>
      <c r="G69" s="79"/>
      <c r="H69" s="79"/>
      <c r="I69" s="79"/>
      <c r="J69" s="12" t="s">
        <v>1</v>
      </c>
      <c r="K69" s="30">
        <v>59.18</v>
      </c>
      <c r="L69" s="14"/>
      <c r="M69" s="15">
        <f>K69*L69</f>
        <v>0</v>
      </c>
      <c r="N69" s="1"/>
      <c r="O69" s="48"/>
      <c r="P69" s="1"/>
    </row>
    <row r="70" spans="2:18" ht="55.5" customHeight="1" x14ac:dyDescent="0.25">
      <c r="B70" s="12" t="s">
        <v>157</v>
      </c>
      <c r="C70" s="79" t="s">
        <v>158</v>
      </c>
      <c r="D70" s="79"/>
      <c r="E70" s="79"/>
      <c r="F70" s="79"/>
      <c r="G70" s="79"/>
      <c r="H70" s="79"/>
      <c r="I70" s="79"/>
      <c r="J70" s="12" t="s">
        <v>1</v>
      </c>
      <c r="K70" s="30">
        <f>4.46*2</f>
        <v>8.92</v>
      </c>
      <c r="L70" s="14"/>
      <c r="M70" s="15">
        <f>K70*L70</f>
        <v>0</v>
      </c>
      <c r="N70" s="1"/>
      <c r="O70" s="48"/>
      <c r="P70" s="1"/>
    </row>
    <row r="71" spans="2:18" ht="71.25" customHeight="1" x14ac:dyDescent="0.25">
      <c r="B71" s="12" t="s">
        <v>179</v>
      </c>
      <c r="C71" s="79" t="s">
        <v>180</v>
      </c>
      <c r="D71" s="79" t="s">
        <v>1</v>
      </c>
      <c r="E71" s="79"/>
      <c r="F71" s="79"/>
      <c r="G71" s="79"/>
      <c r="H71" s="79"/>
      <c r="I71" s="79"/>
      <c r="J71" s="12" t="s">
        <v>1</v>
      </c>
      <c r="K71" s="30">
        <v>18</v>
      </c>
      <c r="L71" s="14"/>
      <c r="M71" s="15">
        <f>K71*L71</f>
        <v>0</v>
      </c>
      <c r="N71" s="1"/>
      <c r="O71" s="48"/>
      <c r="P71" s="1"/>
    </row>
    <row r="72" spans="2:18" ht="18" customHeight="1" x14ac:dyDescent="0.25">
      <c r="B72" s="80" t="s">
        <v>16</v>
      </c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16">
        <f>SUM(M62:M71)</f>
        <v>0</v>
      </c>
      <c r="N72" s="1"/>
      <c r="O72" s="1"/>
    </row>
    <row r="73" spans="2:18" ht="18" customHeight="1" x14ac:dyDescent="0.25">
      <c r="B73" s="81" t="s">
        <v>13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1"/>
      <c r="O73" s="1"/>
    </row>
    <row r="74" spans="2:18" ht="85.5" customHeight="1" x14ac:dyDescent="0.25">
      <c r="B74" s="12" t="s">
        <v>129</v>
      </c>
      <c r="C74" s="79" t="s">
        <v>130</v>
      </c>
      <c r="D74" s="79"/>
      <c r="E74" s="79"/>
      <c r="F74" s="79"/>
      <c r="G74" s="79"/>
      <c r="H74" s="79"/>
      <c r="I74" s="79"/>
      <c r="J74" s="12" t="s">
        <v>2</v>
      </c>
      <c r="K74" s="30">
        <v>1</v>
      </c>
      <c r="L74" s="14"/>
      <c r="M74" s="15">
        <f>K74*L74</f>
        <v>0</v>
      </c>
      <c r="O74" s="28"/>
    </row>
    <row r="75" spans="2:18" ht="55.5" customHeight="1" x14ac:dyDescent="0.25">
      <c r="B75" s="12" t="s">
        <v>149</v>
      </c>
      <c r="C75" s="79" t="s">
        <v>150</v>
      </c>
      <c r="D75" s="79"/>
      <c r="E75" s="79"/>
      <c r="F75" s="79"/>
      <c r="G75" s="79"/>
      <c r="H75" s="79"/>
      <c r="I75" s="79"/>
      <c r="J75" s="12" t="s">
        <v>2</v>
      </c>
      <c r="K75" s="30">
        <v>1</v>
      </c>
      <c r="L75" s="14"/>
      <c r="M75" s="15">
        <f>K75*L75</f>
        <v>0</v>
      </c>
      <c r="O75" s="29"/>
      <c r="P75" s="29"/>
      <c r="Q75" s="29"/>
      <c r="R75" s="29"/>
    </row>
    <row r="76" spans="2:18" ht="55.5" customHeight="1" x14ac:dyDescent="0.25">
      <c r="B76" s="12" t="s">
        <v>175</v>
      </c>
      <c r="C76" s="79" t="s">
        <v>176</v>
      </c>
      <c r="D76" s="79"/>
      <c r="E76" s="79"/>
      <c r="F76" s="79"/>
      <c r="G76" s="79"/>
      <c r="H76" s="79"/>
      <c r="I76" s="79"/>
      <c r="J76" s="12" t="s">
        <v>1</v>
      </c>
      <c r="K76" s="30">
        <f>5*0.5</f>
        <v>2.5</v>
      </c>
      <c r="L76" s="14"/>
      <c r="M76" s="15">
        <f>K75*L75</f>
        <v>0</v>
      </c>
      <c r="O76" s="29"/>
      <c r="P76" s="29"/>
      <c r="Q76" s="29"/>
      <c r="R76" s="29"/>
    </row>
    <row r="77" spans="2:18" ht="45" customHeight="1" x14ac:dyDescent="0.25">
      <c r="B77" s="12" t="s">
        <v>177</v>
      </c>
      <c r="C77" s="79" t="s">
        <v>178</v>
      </c>
      <c r="D77" s="79"/>
      <c r="E77" s="79"/>
      <c r="F77" s="79"/>
      <c r="G77" s="79"/>
      <c r="H77" s="79"/>
      <c r="I77" s="79"/>
      <c r="J77" s="12" t="s">
        <v>1</v>
      </c>
      <c r="K77" s="30">
        <f>K76</f>
        <v>2.5</v>
      </c>
      <c r="L77" s="14"/>
      <c r="M77" s="15">
        <f>K76*L76</f>
        <v>0</v>
      </c>
      <c r="O77" s="29"/>
      <c r="P77" s="29"/>
      <c r="Q77" s="29"/>
      <c r="R77" s="29"/>
    </row>
    <row r="78" spans="2:18" ht="18" customHeight="1" x14ac:dyDescent="0.25">
      <c r="B78" s="80" t="s">
        <v>16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17">
        <f>SUM(M74:M77)</f>
        <v>0</v>
      </c>
    </row>
    <row r="79" spans="2:18" ht="18" customHeight="1" x14ac:dyDescent="0.25">
      <c r="B79" s="81" t="s">
        <v>42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</row>
    <row r="80" spans="2:18" ht="69.75" customHeight="1" x14ac:dyDescent="0.25">
      <c r="B80" s="12" t="s">
        <v>74</v>
      </c>
      <c r="C80" s="79" t="s">
        <v>75</v>
      </c>
      <c r="D80" s="79"/>
      <c r="E80" s="79"/>
      <c r="F80" s="79"/>
      <c r="G80" s="79"/>
      <c r="H80" s="79"/>
      <c r="I80" s="79"/>
      <c r="J80" s="12" t="s">
        <v>2</v>
      </c>
      <c r="K80" s="13" t="s">
        <v>18</v>
      </c>
      <c r="L80" s="14"/>
      <c r="M80" s="15">
        <f>K80*L80</f>
        <v>0</v>
      </c>
    </row>
    <row r="81" spans="2:19" ht="45" customHeight="1" x14ac:dyDescent="0.25">
      <c r="B81" s="12" t="s">
        <v>111</v>
      </c>
      <c r="C81" s="79" t="s">
        <v>112</v>
      </c>
      <c r="D81" s="79"/>
      <c r="E81" s="79"/>
      <c r="F81" s="79"/>
      <c r="G81" s="79"/>
      <c r="H81" s="79"/>
      <c r="I81" s="79"/>
      <c r="J81" s="12" t="s">
        <v>2</v>
      </c>
      <c r="K81" s="13" t="s">
        <v>18</v>
      </c>
      <c r="L81" s="14"/>
      <c r="M81" s="15">
        <f t="shared" ref="M81" si="8">K81*L81</f>
        <v>0</v>
      </c>
    </row>
    <row r="82" spans="2:19" ht="42.75" customHeight="1" x14ac:dyDescent="0.25">
      <c r="B82" s="12" t="s">
        <v>109</v>
      </c>
      <c r="C82" s="79" t="s">
        <v>110</v>
      </c>
      <c r="D82" s="79"/>
      <c r="E82" s="79"/>
      <c r="F82" s="79"/>
      <c r="G82" s="79"/>
      <c r="H82" s="79"/>
      <c r="I82" s="79"/>
      <c r="J82" s="12" t="s">
        <v>20</v>
      </c>
      <c r="K82" s="13" t="s">
        <v>202</v>
      </c>
      <c r="L82" s="14"/>
      <c r="M82" s="15">
        <f t="shared" ref="M82" si="9">K82*L82</f>
        <v>0</v>
      </c>
    </row>
    <row r="83" spans="2:19" ht="39.950000000000003" customHeight="1" x14ac:dyDescent="0.25">
      <c r="B83" s="12" t="s">
        <v>123</v>
      </c>
      <c r="C83" s="79" t="s">
        <v>124</v>
      </c>
      <c r="D83" s="79"/>
      <c r="E83" s="79"/>
      <c r="F83" s="79"/>
      <c r="G83" s="79"/>
      <c r="H83" s="79"/>
      <c r="I83" s="79"/>
      <c r="J83" s="12" t="s">
        <v>2</v>
      </c>
      <c r="K83" s="13" t="s">
        <v>18</v>
      </c>
      <c r="L83" s="14"/>
      <c r="M83" s="15">
        <f>K83*L83</f>
        <v>0</v>
      </c>
      <c r="O83" s="29"/>
      <c r="P83" s="29"/>
      <c r="Q83" s="29"/>
      <c r="R83" s="29"/>
    </row>
    <row r="84" spans="2:19" ht="54.75" customHeight="1" x14ac:dyDescent="0.25">
      <c r="B84" s="12" t="s">
        <v>113</v>
      </c>
      <c r="C84" s="79" t="s">
        <v>114</v>
      </c>
      <c r="D84" s="79"/>
      <c r="E84" s="79"/>
      <c r="F84" s="79"/>
      <c r="G84" s="79"/>
      <c r="H84" s="79"/>
      <c r="I84" s="79"/>
      <c r="J84" s="12" t="s">
        <v>2</v>
      </c>
      <c r="K84" s="13" t="s">
        <v>18</v>
      </c>
      <c r="L84" s="14"/>
      <c r="M84" s="15">
        <f>K84*L84</f>
        <v>0</v>
      </c>
    </row>
    <row r="85" spans="2:19" ht="69" customHeight="1" x14ac:dyDescent="0.25">
      <c r="B85" s="12" t="s">
        <v>135</v>
      </c>
      <c r="C85" s="79" t="s">
        <v>136</v>
      </c>
      <c r="D85" s="79" t="s">
        <v>2</v>
      </c>
      <c r="E85" s="79" t="s">
        <v>137</v>
      </c>
      <c r="F85" s="79"/>
      <c r="G85" s="79"/>
      <c r="H85" s="79"/>
      <c r="I85" s="79"/>
      <c r="J85" s="12" t="s">
        <v>2</v>
      </c>
      <c r="K85" s="13" t="s">
        <v>18</v>
      </c>
      <c r="L85" s="14"/>
      <c r="M85" s="15">
        <f t="shared" ref="M85:M86" si="10">K85*L85</f>
        <v>0</v>
      </c>
    </row>
    <row r="86" spans="2:19" ht="81" customHeight="1" x14ac:dyDescent="0.25">
      <c r="B86" s="12" t="s">
        <v>161</v>
      </c>
      <c r="C86" s="79" t="s">
        <v>162</v>
      </c>
      <c r="D86" s="79"/>
      <c r="E86" s="79"/>
      <c r="F86" s="79"/>
      <c r="G86" s="79"/>
      <c r="H86" s="79"/>
      <c r="I86" s="79"/>
      <c r="J86" s="12" t="s">
        <v>2</v>
      </c>
      <c r="K86" s="13" t="s">
        <v>18</v>
      </c>
      <c r="L86" s="14"/>
      <c r="M86" s="15">
        <f t="shared" si="10"/>
        <v>0</v>
      </c>
    </row>
    <row r="87" spans="2:19" ht="68.25" customHeight="1" x14ac:dyDescent="0.25">
      <c r="B87" s="12" t="s">
        <v>125</v>
      </c>
      <c r="C87" s="79" t="s">
        <v>126</v>
      </c>
      <c r="D87" s="79"/>
      <c r="E87" s="79"/>
      <c r="F87" s="79"/>
      <c r="G87" s="79"/>
      <c r="H87" s="79"/>
      <c r="I87" s="79"/>
      <c r="J87" s="12" t="s">
        <v>20</v>
      </c>
      <c r="K87" s="13" t="s">
        <v>197</v>
      </c>
      <c r="L87" s="14"/>
      <c r="M87" s="15">
        <f>K87*L87</f>
        <v>0</v>
      </c>
    </row>
    <row r="88" spans="2:19" ht="68.25" customHeight="1" x14ac:dyDescent="0.25">
      <c r="B88" s="12" t="s">
        <v>198</v>
      </c>
      <c r="C88" s="79" t="s">
        <v>199</v>
      </c>
      <c r="D88" s="79"/>
      <c r="E88" s="79"/>
      <c r="F88" s="79"/>
      <c r="G88" s="79"/>
      <c r="H88" s="79"/>
      <c r="I88" s="79"/>
      <c r="J88" s="12" t="s">
        <v>20</v>
      </c>
      <c r="K88" s="13" t="s">
        <v>197</v>
      </c>
      <c r="L88" s="14"/>
      <c r="M88" s="15">
        <f>K88*L88</f>
        <v>0</v>
      </c>
    </row>
    <row r="89" spans="2:19" ht="72.75" customHeight="1" x14ac:dyDescent="0.25">
      <c r="B89" s="12" t="s">
        <v>127</v>
      </c>
      <c r="C89" s="79" t="s">
        <v>128</v>
      </c>
      <c r="D89" s="79"/>
      <c r="E89" s="79"/>
      <c r="F89" s="79"/>
      <c r="G89" s="79"/>
      <c r="H89" s="79"/>
      <c r="I89" s="79"/>
      <c r="J89" s="12" t="s">
        <v>2</v>
      </c>
      <c r="K89" s="13" t="s">
        <v>18</v>
      </c>
      <c r="L89" s="14"/>
      <c r="M89" s="15">
        <f>K89*L89</f>
        <v>0</v>
      </c>
    </row>
    <row r="90" spans="2:19" ht="18" customHeight="1" x14ac:dyDescent="0.25">
      <c r="B90" s="80" t="s">
        <v>16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16">
        <f>SUM(M80:M89)</f>
        <v>0</v>
      </c>
    </row>
    <row r="91" spans="2:19" ht="18" customHeight="1" x14ac:dyDescent="0.25">
      <c r="B91" s="81" t="s">
        <v>14</v>
      </c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2:19" ht="66" customHeight="1" x14ac:dyDescent="0.25">
      <c r="B92" s="12" t="s">
        <v>117</v>
      </c>
      <c r="C92" s="79" t="s">
        <v>118</v>
      </c>
      <c r="D92" s="79"/>
      <c r="E92" s="79"/>
      <c r="F92" s="79"/>
      <c r="G92" s="79"/>
      <c r="H92" s="79"/>
      <c r="I92" s="79"/>
      <c r="J92" s="12" t="s">
        <v>1</v>
      </c>
      <c r="K92" s="30">
        <v>59.18</v>
      </c>
      <c r="L92" s="14"/>
      <c r="M92" s="15">
        <f>K92*L92</f>
        <v>0</v>
      </c>
    </row>
    <row r="93" spans="2:19" ht="80.25" customHeight="1" x14ac:dyDescent="0.25">
      <c r="B93" s="12" t="s">
        <v>138</v>
      </c>
      <c r="C93" s="79" t="s">
        <v>139</v>
      </c>
      <c r="D93" s="79" t="s">
        <v>1</v>
      </c>
      <c r="E93" s="79" t="s">
        <v>140</v>
      </c>
      <c r="F93" s="79"/>
      <c r="G93" s="79"/>
      <c r="H93" s="79"/>
      <c r="I93" s="79"/>
      <c r="J93" s="12" t="s">
        <v>1</v>
      </c>
      <c r="K93" s="47">
        <v>59.18</v>
      </c>
      <c r="L93" s="14"/>
      <c r="M93" s="15">
        <f t="shared" ref="M93:M95" si="11">K93*L93</f>
        <v>0</v>
      </c>
      <c r="P93" s="29"/>
      <c r="Q93" s="29"/>
      <c r="R93" s="29"/>
      <c r="S93" s="29"/>
    </row>
    <row r="94" spans="2:19" ht="72" customHeight="1" x14ac:dyDescent="0.25">
      <c r="B94" s="12" t="s">
        <v>151</v>
      </c>
      <c r="C94" s="79" t="s">
        <v>152</v>
      </c>
      <c r="D94" s="79" t="s">
        <v>1</v>
      </c>
      <c r="E94" s="79" t="s">
        <v>153</v>
      </c>
      <c r="F94" s="79"/>
      <c r="G94" s="79"/>
      <c r="H94" s="79"/>
      <c r="I94" s="79"/>
      <c r="J94" s="12" t="s">
        <v>1</v>
      </c>
      <c r="K94" s="30">
        <f>1*2.1*2.5</f>
        <v>5.25</v>
      </c>
      <c r="L94" s="14"/>
      <c r="M94" s="15">
        <f t="shared" si="11"/>
        <v>0</v>
      </c>
      <c r="P94" s="29"/>
      <c r="Q94" s="29"/>
      <c r="R94" s="29"/>
      <c r="S94" s="29"/>
    </row>
    <row r="95" spans="2:19" ht="70.5" customHeight="1" x14ac:dyDescent="0.25">
      <c r="B95" s="12" t="s">
        <v>167</v>
      </c>
      <c r="C95" s="79" t="s">
        <v>168</v>
      </c>
      <c r="D95" s="79" t="s">
        <v>1</v>
      </c>
      <c r="E95" s="79"/>
      <c r="F95" s="79"/>
      <c r="G95" s="79"/>
      <c r="H95" s="79"/>
      <c r="I95" s="79"/>
      <c r="J95" s="12" t="s">
        <v>1</v>
      </c>
      <c r="K95" s="30">
        <v>5.25</v>
      </c>
      <c r="L95" s="14"/>
      <c r="M95" s="15">
        <f t="shared" si="11"/>
        <v>0</v>
      </c>
      <c r="P95" s="29"/>
      <c r="Q95" s="29"/>
      <c r="R95" s="29"/>
      <c r="S95" s="29"/>
    </row>
    <row r="96" spans="2:19" ht="18" customHeight="1" x14ac:dyDescent="0.25">
      <c r="B96" s="80" t="s">
        <v>16</v>
      </c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16">
        <f>SUM(M92:M95)</f>
        <v>0</v>
      </c>
    </row>
    <row r="97" spans="2:16" ht="18" customHeight="1" x14ac:dyDescent="0.25">
      <c r="B97" s="81" t="s">
        <v>15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  <row r="98" spans="2:16" ht="55.5" customHeight="1" x14ac:dyDescent="0.25">
      <c r="B98" s="12" t="s">
        <v>163</v>
      </c>
      <c r="C98" s="79" t="s">
        <v>164</v>
      </c>
      <c r="D98" s="79"/>
      <c r="E98" s="79"/>
      <c r="F98" s="79"/>
      <c r="G98" s="79"/>
      <c r="H98" s="79"/>
      <c r="I98" s="79"/>
      <c r="J98" s="12" t="s">
        <v>2</v>
      </c>
      <c r="K98" s="13" t="s">
        <v>18</v>
      </c>
      <c r="L98" s="15"/>
      <c r="M98" s="15">
        <f t="shared" ref="M98:M100" si="12">K98*L98</f>
        <v>0</v>
      </c>
    </row>
    <row r="99" spans="2:16" ht="39.75" customHeight="1" x14ac:dyDescent="0.25">
      <c r="B99" s="12" t="s">
        <v>165</v>
      </c>
      <c r="C99" s="79" t="s">
        <v>166</v>
      </c>
      <c r="D99" s="79"/>
      <c r="E99" s="79"/>
      <c r="F99" s="79"/>
      <c r="G99" s="79"/>
      <c r="H99" s="79"/>
      <c r="I99" s="79"/>
      <c r="J99" s="12" t="s">
        <v>2</v>
      </c>
      <c r="K99" s="13" t="s">
        <v>18</v>
      </c>
      <c r="L99" s="14"/>
      <c r="M99" s="15">
        <f t="shared" si="12"/>
        <v>0</v>
      </c>
    </row>
    <row r="100" spans="2:16" ht="44.25" customHeight="1" x14ac:dyDescent="0.25">
      <c r="B100" s="12" t="s">
        <v>147</v>
      </c>
      <c r="C100" s="79" t="s">
        <v>148</v>
      </c>
      <c r="D100" s="79"/>
      <c r="E100" s="79"/>
      <c r="F100" s="79"/>
      <c r="G100" s="79"/>
      <c r="H100" s="79"/>
      <c r="I100" s="79"/>
      <c r="J100" s="12" t="s">
        <v>2</v>
      </c>
      <c r="K100" s="13" t="s">
        <v>18</v>
      </c>
      <c r="L100" s="15"/>
      <c r="M100" s="15">
        <f t="shared" si="12"/>
        <v>0</v>
      </c>
    </row>
    <row r="101" spans="2:16" ht="38.25" customHeight="1" x14ac:dyDescent="0.25">
      <c r="B101" s="12" t="s">
        <v>145</v>
      </c>
      <c r="C101" s="79" t="s">
        <v>146</v>
      </c>
      <c r="D101" s="79"/>
      <c r="E101" s="79"/>
      <c r="F101" s="79"/>
      <c r="G101" s="79"/>
      <c r="H101" s="79"/>
      <c r="I101" s="79"/>
      <c r="J101" s="12" t="s">
        <v>2</v>
      </c>
      <c r="K101" s="47">
        <v>10</v>
      </c>
      <c r="L101" s="14"/>
      <c r="M101" s="15">
        <f t="shared" ref="M101" si="13">K101*L101</f>
        <v>0</v>
      </c>
    </row>
    <row r="102" spans="2:16" ht="18" customHeight="1" x14ac:dyDescent="0.25">
      <c r="B102" s="80" t="s">
        <v>16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16">
        <f>SUM(M98:M101)</f>
        <v>0</v>
      </c>
    </row>
    <row r="103" spans="2:16" ht="18" customHeight="1" x14ac:dyDescent="0.25">
      <c r="B103" s="80" t="s">
        <v>82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17">
        <f>M15+M22+M30+M51+M57+M60+M72+M78+M90+M96+M102</f>
        <v>0</v>
      </c>
    </row>
    <row r="104" spans="2:16" x14ac:dyDescent="0.25">
      <c r="B104" s="5"/>
      <c r="C104" s="5"/>
      <c r="D104" s="5"/>
      <c r="E104" s="5"/>
    </row>
    <row r="105" spans="2:16" x14ac:dyDescent="0.25">
      <c r="B105" s="66" t="s">
        <v>22</v>
      </c>
      <c r="C105" s="66"/>
      <c r="D105" s="66"/>
      <c r="J105" s="3" t="s">
        <v>17</v>
      </c>
    </row>
    <row r="106" spans="2:16" x14ac:dyDescent="0.25">
      <c r="B106" s="82">
        <f>M103</f>
        <v>0</v>
      </c>
      <c r="C106" s="82"/>
      <c r="D106" s="82"/>
      <c r="M106" s="2"/>
      <c r="P106" s="42"/>
    </row>
    <row r="107" spans="2:16" x14ac:dyDescent="0.25">
      <c r="M107" s="6"/>
    </row>
    <row r="109" spans="2:16" x14ac:dyDescent="0.25">
      <c r="B109" s="82"/>
      <c r="C109" s="82"/>
      <c r="D109" s="82"/>
    </row>
    <row r="114" spans="2:10" x14ac:dyDescent="0.25">
      <c r="B114" s="29"/>
      <c r="C114" s="43"/>
      <c r="D114" s="29"/>
      <c r="E114" s="29"/>
    </row>
    <row r="116" spans="2:10" x14ac:dyDescent="0.25">
      <c r="B116" s="29"/>
      <c r="C116" s="29"/>
      <c r="D116" s="29"/>
      <c r="E116" s="29"/>
      <c r="G116" s="29"/>
      <c r="H116" s="29"/>
      <c r="I116" s="29"/>
      <c r="J116" s="29"/>
    </row>
  </sheetData>
  <mergeCells count="100">
    <mergeCell ref="B10:M10"/>
    <mergeCell ref="C65:I65"/>
    <mergeCell ref="C74:I74"/>
    <mergeCell ref="C63:I63"/>
    <mergeCell ref="B13:M13"/>
    <mergeCell ref="C14:I14"/>
    <mergeCell ref="C12:I12"/>
    <mergeCell ref="C35:I35"/>
    <mergeCell ref="B30:L30"/>
    <mergeCell ref="C18:I18"/>
    <mergeCell ref="C29:I29"/>
    <mergeCell ref="C34:I34"/>
    <mergeCell ref="C39:I39"/>
    <mergeCell ref="C40:I40"/>
    <mergeCell ref="C41:I41"/>
    <mergeCell ref="C33:I33"/>
    <mergeCell ref="P11:Q11"/>
    <mergeCell ref="B22:L22"/>
    <mergeCell ref="B61:M61"/>
    <mergeCell ref="B79:M79"/>
    <mergeCell ref="C81:I81"/>
    <mergeCell ref="C32:I32"/>
    <mergeCell ref="C66:I66"/>
    <mergeCell ref="C20:I20"/>
    <mergeCell ref="C21:I21"/>
    <mergeCell ref="B23:M23"/>
    <mergeCell ref="C24:I24"/>
    <mergeCell ref="O22:P22"/>
    <mergeCell ref="O31:P31"/>
    <mergeCell ref="B15:L15"/>
    <mergeCell ref="C42:I42"/>
    <mergeCell ref="C19:I19"/>
    <mergeCell ref="O15:P15"/>
    <mergeCell ref="C26:I26"/>
    <mergeCell ref="C27:I27"/>
    <mergeCell ref="B16:M16"/>
    <mergeCell ref="C17:I17"/>
    <mergeCell ref="C28:I28"/>
    <mergeCell ref="C25:I25"/>
    <mergeCell ref="B31:M31"/>
    <mergeCell ref="C37:I37"/>
    <mergeCell ref="C38:I38"/>
    <mergeCell ref="C36:I36"/>
    <mergeCell ref="B109:D109"/>
    <mergeCell ref="B105:D105"/>
    <mergeCell ref="B106:D106"/>
    <mergeCell ref="C69:I69"/>
    <mergeCell ref="C44:I44"/>
    <mergeCell ref="C46:I46"/>
    <mergeCell ref="B103:L103"/>
    <mergeCell ref="B73:M73"/>
    <mergeCell ref="B51:L51"/>
    <mergeCell ref="B72:L72"/>
    <mergeCell ref="B102:L102"/>
    <mergeCell ref="C75:I75"/>
    <mergeCell ref="C93:I93"/>
    <mergeCell ref="C92:I92"/>
    <mergeCell ref="C85:I85"/>
    <mergeCell ref="B91:M91"/>
    <mergeCell ref="B78:L78"/>
    <mergeCell ref="B52:M52"/>
    <mergeCell ref="C53:I53"/>
    <mergeCell ref="C70:I70"/>
    <mergeCell ref="C68:I68"/>
    <mergeCell ref="C64:I64"/>
    <mergeCell ref="C67:I67"/>
    <mergeCell ref="C76:I76"/>
    <mergeCell ref="C77:I77"/>
    <mergeCell ref="B58:M58"/>
    <mergeCell ref="C59:I59"/>
    <mergeCell ref="B60:L60"/>
    <mergeCell ref="C71:I71"/>
    <mergeCell ref="B57:L57"/>
    <mergeCell ref="C54:I54"/>
    <mergeCell ref="C55:I55"/>
    <mergeCell ref="C43:I43"/>
    <mergeCell ref="C47:I47"/>
    <mergeCell ref="C48:I48"/>
    <mergeCell ref="C45:I45"/>
    <mergeCell ref="C62:I62"/>
    <mergeCell ref="C49:I49"/>
    <mergeCell ref="C50:I50"/>
    <mergeCell ref="C56:I56"/>
    <mergeCell ref="B90:L90"/>
    <mergeCell ref="C83:I83"/>
    <mergeCell ref="C80:I80"/>
    <mergeCell ref="C87:I87"/>
    <mergeCell ref="C89:I89"/>
    <mergeCell ref="C84:I84"/>
    <mergeCell ref="C82:I82"/>
    <mergeCell ref="C88:I88"/>
    <mergeCell ref="C86:I86"/>
    <mergeCell ref="C101:I101"/>
    <mergeCell ref="C99:I99"/>
    <mergeCell ref="C100:I100"/>
    <mergeCell ref="C94:I94"/>
    <mergeCell ref="C95:I95"/>
    <mergeCell ref="B96:L96"/>
    <mergeCell ref="B97:M97"/>
    <mergeCell ref="C98:I9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4" manualBreakCount="4">
    <brk id="34" max="13" man="1"/>
    <brk id="62" max="13" man="1"/>
    <brk id="84" max="13" man="1"/>
    <brk id="103" max="13" man="1"/>
  </rowBreaks>
  <ignoredErrors>
    <ignoredError sqref="K25 K17:K21 K47:K50 K88:K89 K80:K82 K98:K101 K54:K55 K83:K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Taiza Barros Coutinho Fernandes</cp:lastModifiedBy>
  <cp:lastPrinted>2021-09-02T21:09:28Z</cp:lastPrinted>
  <dcterms:created xsi:type="dcterms:W3CDTF">2019-11-08T14:49:39Z</dcterms:created>
  <dcterms:modified xsi:type="dcterms:W3CDTF">2021-09-03T18:57:11Z</dcterms:modified>
</cp:coreProperties>
</file>